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VTA\0_Financije i računovodstvo\"/>
    </mc:Choice>
  </mc:AlternateContent>
  <xr:revisionPtr revIDLastSave="0" documentId="13_ncr:1_{725DB106-C84D-465E-A9F8-A6F7B9A0A583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F15" i="7"/>
  <c r="F10" i="7"/>
  <c r="F9" i="7" s="1"/>
  <c r="H13" i="7"/>
  <c r="H12" i="7"/>
  <c r="E12" i="5"/>
  <c r="E26" i="8"/>
  <c r="E24" i="8"/>
  <c r="E14" i="8"/>
  <c r="E12" i="8"/>
  <c r="G27" i="3"/>
  <c r="G25" i="3"/>
  <c r="G24" i="3"/>
  <c r="G23" i="3"/>
  <c r="G15" i="3"/>
  <c r="G14" i="3"/>
  <c r="I13" i="10"/>
  <c r="I12" i="10"/>
  <c r="I9" i="10"/>
  <c r="H11" i="7"/>
  <c r="H16" i="7"/>
  <c r="H19" i="7"/>
  <c r="F14" i="7" l="1"/>
  <c r="E21" i="7"/>
  <c r="E20" i="7" s="1"/>
  <c r="F28" i="10"/>
  <c r="H34" i="10"/>
  <c r="H37" i="10" s="1"/>
  <c r="G26" i="7"/>
  <c r="G25" i="7" s="1"/>
  <c r="G24" i="7" s="1"/>
  <c r="G23" i="7" s="1"/>
  <c r="I11" i="7"/>
  <c r="I12" i="7"/>
  <c r="I13" i="7"/>
  <c r="I16" i="7"/>
  <c r="I17" i="7"/>
  <c r="I19" i="7"/>
  <c r="F26" i="7"/>
  <c r="F25" i="7" s="1"/>
  <c r="F24" i="7" s="1"/>
  <c r="F23" i="7" s="1"/>
  <c r="E18" i="7"/>
  <c r="G18" i="7"/>
  <c r="H18" i="7" s="1"/>
  <c r="E15" i="7"/>
  <c r="G15" i="7"/>
  <c r="H15" i="7" s="1"/>
  <c r="E10" i="7"/>
  <c r="E9" i="7" s="1"/>
  <c r="G10" i="7"/>
  <c r="G9" i="7" s="1"/>
  <c r="F14" i="5"/>
  <c r="F13" i="5" s="1"/>
  <c r="B13" i="5"/>
  <c r="D13" i="5"/>
  <c r="C13" i="5"/>
  <c r="F12" i="5"/>
  <c r="F11" i="5" s="1"/>
  <c r="D11" i="5"/>
  <c r="C11" i="5"/>
  <c r="B11" i="5"/>
  <c r="F30" i="8"/>
  <c r="F29" i="8" s="1"/>
  <c r="F28" i="8"/>
  <c r="F26" i="8"/>
  <c r="F24" i="8"/>
  <c r="F23" i="8" s="1"/>
  <c r="F16" i="8"/>
  <c r="F12" i="8"/>
  <c r="F11" i="8" s="1"/>
  <c r="D29" i="8"/>
  <c r="C29" i="8"/>
  <c r="B29" i="8"/>
  <c r="D27" i="8"/>
  <c r="C27" i="8"/>
  <c r="B25" i="8"/>
  <c r="D25" i="8"/>
  <c r="C25" i="8"/>
  <c r="D23" i="8"/>
  <c r="C23" i="8"/>
  <c r="B23" i="8"/>
  <c r="B15" i="8"/>
  <c r="D15" i="8"/>
  <c r="C15" i="8"/>
  <c r="F14" i="8"/>
  <c r="F13" i="8" s="1"/>
  <c r="B13" i="8"/>
  <c r="D13" i="8"/>
  <c r="D11" i="8"/>
  <c r="C11" i="8"/>
  <c r="B11" i="8"/>
  <c r="H27" i="3"/>
  <c r="H26" i="3" s="1"/>
  <c r="H24" i="3"/>
  <c r="H25" i="3"/>
  <c r="H23" i="3"/>
  <c r="F26" i="3"/>
  <c r="G26" i="3"/>
  <c r="F22" i="3"/>
  <c r="H13" i="3"/>
  <c r="H14" i="3"/>
  <c r="H15" i="3"/>
  <c r="H12" i="3"/>
  <c r="F11" i="3"/>
  <c r="D26" i="3"/>
  <c r="E26" i="3"/>
  <c r="D22" i="3"/>
  <c r="E22" i="3"/>
  <c r="D11" i="3"/>
  <c r="D10" i="3" s="1"/>
  <c r="E11" i="3"/>
  <c r="E10" i="3" s="1"/>
  <c r="H21" i="10"/>
  <c r="J13" i="10"/>
  <c r="J12" i="10"/>
  <c r="J10" i="10"/>
  <c r="J9" i="10"/>
  <c r="G34" i="10"/>
  <c r="G37" i="10" s="1"/>
  <c r="G21" i="10"/>
  <c r="G11" i="10"/>
  <c r="G8" i="10"/>
  <c r="F37" i="10"/>
  <c r="F21" i="10"/>
  <c r="E11" i="5" l="1"/>
  <c r="E25" i="8"/>
  <c r="E23" i="8"/>
  <c r="E11" i="8"/>
  <c r="G22" i="3"/>
  <c r="H9" i="7"/>
  <c r="H10" i="7"/>
  <c r="F10" i="3"/>
  <c r="G10" i="3" s="1"/>
  <c r="G11" i="3"/>
  <c r="D10" i="5"/>
  <c r="F10" i="5"/>
  <c r="C10" i="5"/>
  <c r="E21" i="3"/>
  <c r="G14" i="10"/>
  <c r="G22" i="10" s="1"/>
  <c r="G28" i="10" s="1"/>
  <c r="G29" i="10" s="1"/>
  <c r="E26" i="7"/>
  <c r="E25" i="7" s="1"/>
  <c r="E24" i="7" s="1"/>
  <c r="E23" i="7" s="1"/>
  <c r="C22" i="8"/>
  <c r="D10" i="8"/>
  <c r="C13" i="8"/>
  <c r="B27" i="8"/>
  <c r="B22" i="8" s="1"/>
  <c r="B10" i="8"/>
  <c r="D21" i="3"/>
  <c r="I28" i="7"/>
  <c r="I27" i="7"/>
  <c r="I25" i="7"/>
  <c r="I24" i="7" s="1"/>
  <c r="I23" i="7" s="1"/>
  <c r="I26" i="7"/>
  <c r="E14" i="7"/>
  <c r="E8" i="7" s="1"/>
  <c r="I18" i="7"/>
  <c r="G14" i="7"/>
  <c r="H14" i="7" s="1"/>
  <c r="I15" i="7"/>
  <c r="I10" i="7"/>
  <c r="I9" i="7"/>
  <c r="B10" i="5"/>
  <c r="F25" i="8"/>
  <c r="D22" i="8"/>
  <c r="F27" i="8"/>
  <c r="F15" i="8"/>
  <c r="F10" i="8" s="1"/>
  <c r="H22" i="3"/>
  <c r="H21" i="3" s="1"/>
  <c r="F21" i="3"/>
  <c r="G21" i="3" s="1"/>
  <c r="H11" i="3"/>
  <c r="H10" i="3" s="1"/>
  <c r="E10" i="5" l="1"/>
  <c r="E22" i="8"/>
  <c r="C10" i="8"/>
  <c r="E10" i="8" s="1"/>
  <c r="E13" i="8"/>
  <c r="I14" i="7"/>
  <c r="E7" i="7"/>
  <c r="E6" i="7" s="1"/>
  <c r="F22" i="8"/>
  <c r="F8" i="7"/>
  <c r="F7" i="7" l="1"/>
  <c r="F6" i="7" s="1"/>
  <c r="J34" i="10" l="1"/>
  <c r="J37" i="10" s="1"/>
  <c r="J21" i="10"/>
  <c r="J11" i="10"/>
  <c r="H11" i="10"/>
  <c r="I11" i="10" s="1"/>
  <c r="F11" i="10"/>
  <c r="J8" i="10"/>
  <c r="H8" i="10"/>
  <c r="I8" i="10" s="1"/>
  <c r="F8" i="10"/>
  <c r="F14" i="10" l="1"/>
  <c r="F22" i="10" s="1"/>
  <c r="F29" i="10" s="1"/>
  <c r="H14" i="10"/>
  <c r="H22" i="10" s="1"/>
  <c r="H28" i="10" s="1"/>
  <c r="H29" i="10" s="1"/>
  <c r="J14" i="10"/>
  <c r="J22" i="10" s="1"/>
  <c r="J28" i="10" s="1"/>
  <c r="J29" i="10" s="1"/>
  <c r="G21" i="7" l="1"/>
  <c r="G20" i="7" s="1"/>
  <c r="G8" i="7" s="1"/>
  <c r="H8" i="7" s="1"/>
  <c r="I22" i="7" l="1"/>
  <c r="I21" i="7" l="1"/>
  <c r="I20" i="7" l="1"/>
  <c r="I8" i="7" s="1"/>
  <c r="I7" i="7" l="1"/>
  <c r="I6" i="7" s="1"/>
  <c r="G7" i="7" l="1"/>
  <c r="G6" i="7" l="1"/>
  <c r="H6" i="7" s="1"/>
  <c r="H7" i="7"/>
</calcChain>
</file>

<file path=xl/sharedStrings.xml><?xml version="1.0" encoding="utf-8"?>
<sst xmlns="http://schemas.openxmlformats.org/spreadsheetml/2006/main" count="206" uniqueCount="103">
  <si>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</si>
  <si>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</si>
  <si>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</si>
  <si>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</si>
  <si>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</si>
  <si>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</si>
  <si>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</si>
  <si>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</si>
  <si>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</si>
  <si>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</si>
  <si>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</si>
  <si>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</si>
  <si>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</si>
  <si>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</si>
  <si>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</si>
  <si>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013 Opće usluge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</si>
  <si>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</si>
  <si>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</si>
  <si>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</si>
  <si>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</si>
  <si>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</si>
  <si>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</si>
  <si>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</si>
  <si>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</si>
  <si>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</si>
  <si>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</si>
  <si>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</si>
  <si>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</si>
  <si>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</si>
  <si>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</si>
  <si>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</si>
  <si>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</si>
  <si>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</si>
  <si>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</si>
  <si>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</si>
  <si>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</si>
  <si>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</si>
  <si>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</si>
  <si>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</si>
  <si>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</si>
  <si>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</si>
  <si>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</si>
  <si>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</si>
  <si>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</si>
  <si>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</si>
  <si>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</si>
  <si>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</si>
  <si>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</si>
  <si>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</si>
  <si>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</si>
  <si>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</si>
  <si>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</si>
  <si>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</si>
  <si>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</si>
  <si>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</si>
  <si>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</si>
  <si>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</si>
  <si>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</si>
  <si>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</si>
  <si>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</si>
  <si>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</si>
  <si>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</si>
  <si>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Promjena %</t>
  </si>
  <si>
    <t>Promjena</t>
  </si>
  <si>
    <t>Prihodi od imovine</t>
  </si>
  <si>
    <t>Prihodi od prodaje proizvoda i robe te pruženih usluga, prihodi od donacija te povrati po protestiranim jamstvima</t>
  </si>
  <si>
    <t>Financijski rashodi</t>
  </si>
  <si>
    <t>1. OPĆI PRIHODI I PRIMICI</t>
  </si>
  <si>
    <t>1.1. PRIHODI IZ PRORAČUNA</t>
  </si>
  <si>
    <t>2. VLASTITI PRIHODI</t>
  </si>
  <si>
    <t>2.2. VLASTITI PRIHODI PRORAČUNSKOG KORISNIKA</t>
  </si>
  <si>
    <t>4. POMOĆI</t>
  </si>
  <si>
    <t>4.5. POMOĆI ZA PRORAČUNSKE KORISNIKE</t>
  </si>
  <si>
    <t>9. PRENESENI VIŠAK/MANJAK</t>
  </si>
  <si>
    <t>9.3. VLASTITI PRIHODI PK VIŠAK</t>
  </si>
  <si>
    <t>06 Usluge unapređenja stanovanja i zajednice</t>
  </si>
  <si>
    <t>062 Razvoj zajednice</t>
  </si>
  <si>
    <t>PROGRAM A06 1000</t>
  </si>
  <si>
    <t>OPĆI RAZVOJ GOSPODARSTVA</t>
  </si>
  <si>
    <t>Aktivnost A06 1000A100004</t>
  </si>
  <si>
    <t>TEKUĆI RASHODI RAZVOJNE AGENCIJE VTA</t>
  </si>
  <si>
    <t>Izvor financiranja 1.1.</t>
  </si>
  <si>
    <t>Prihodi iz proračuna</t>
  </si>
  <si>
    <t>Izvor financiranja 2.2.</t>
  </si>
  <si>
    <t>Vlastiti prihodi proračunskog korisnika</t>
  </si>
  <si>
    <t>Vlastiti prihodi P.K. - VIŠAK</t>
  </si>
  <si>
    <t>Izvor financiranja 9.3.</t>
  </si>
  <si>
    <t>PROGRAM A08 1009</t>
  </si>
  <si>
    <t>POMAGAČI U NASTAVI</t>
  </si>
  <si>
    <t>Tekući projekt A08 1009T100004</t>
  </si>
  <si>
    <t>Izvor financiranja 4.5.</t>
  </si>
  <si>
    <t>Pomoći za proračunske korisnike</t>
  </si>
  <si>
    <t>KORAK U ŽIVOT JEDN. MOGUĆNOSTI-FAZA V</t>
  </si>
  <si>
    <t>KLASA: 400-02/23-01/01</t>
  </si>
  <si>
    <t>Ravnateljica</t>
  </si>
  <si>
    <t>Tihana Harmund, dipl. oec.</t>
  </si>
  <si>
    <t>Izvršenje 2023.</t>
  </si>
  <si>
    <t>Plan 2024.</t>
  </si>
  <si>
    <t>Novi plan 2024.</t>
  </si>
  <si>
    <t xml:space="preserve">II. IZMJENE I DOPUNE FINANCIJSKOG PLANA RAZVOJNE AGENCIJE VTA ZA 2024. GODINU
</t>
  </si>
  <si>
    <t>URBROJ: 2189-85-24-6</t>
  </si>
  <si>
    <t>Virovitica, 10. prosinca 2024.</t>
  </si>
  <si>
    <t xml:space="preserve">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</si>
</sst>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8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3" fillId="0" borderId="0" xfId="0" applyNumberFormat="1" applyFont="1"/>
    <xf numFmtId="164" fontId="11" fillId="0" borderId="0" xfId="0" applyNumberFormat="1" applyFont="1" applyAlignment="1">
      <alignment wrapText="1"/>
    </xf>
    <xf numFmtId="164" fontId="9" fillId="4" borderId="1" xfId="0" quotePrefix="1" applyNumberFormat="1" applyFont="1" applyFill="1" applyBorder="1" applyAlignment="1">
      <alignment horizontal="right"/>
    </xf>
    <xf numFmtId="164" fontId="9" fillId="3" borderId="1" xfId="0" quotePrefix="1" applyNumberFormat="1" applyFont="1" applyFill="1" applyBorder="1" applyAlignment="1">
      <alignment horizontal="right"/>
    </xf>
    <xf numFmtId="164" fontId="18" fillId="0" borderId="0" xfId="0" applyNumberFormat="1" applyFont="1" applyAlignment="1">
      <alignment wrapText="1"/>
    </xf>
    <xf numFmtId="164" fontId="7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15" fillId="0" borderId="5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11" fillId="0" borderId="0" xfId="0" applyNumberFormat="1" applyFont="1" applyAlignment="1">
      <alignment wrapText="1"/>
    </xf>
    <xf numFmtId="4" fontId="18" fillId="0" borderId="0" xfId="0" applyNumberFormat="1" applyFont="1" applyAlignment="1">
      <alignment wrapText="1"/>
    </xf>
    <xf numFmtId="4" fontId="7" fillId="0" borderId="0" xfId="0" applyNumberFormat="1" applyFont="1"/>
    <xf numFmtId="4" fontId="0" fillId="0" borderId="0" xfId="0" applyNumberFormat="1"/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164" fontId="3" fillId="0" borderId="0" xfId="0" applyNumberFormat="1" applyFont="1" applyAlignment="1">
      <alignment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4" fontId="9" fillId="4" borderId="3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164" fontId="23" fillId="2" borderId="3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right" vertical="center" wrapText="1"/>
    </xf>
    <xf numFmtId="164" fontId="23" fillId="0" borderId="4" xfId="0" applyNumberFormat="1" applyFont="1" applyBorder="1" applyAlignment="1">
      <alignment horizontal="right" vertical="center" wrapText="1"/>
    </xf>
    <xf numFmtId="164" fontId="23" fillId="2" borderId="4" xfId="0" applyNumberFormat="1" applyFont="1" applyFill="1" applyBorder="1" applyAlignment="1">
      <alignment horizontal="right"/>
    </xf>
    <xf numFmtId="10" fontId="6" fillId="4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opLeftCell="A16" workbookViewId="0">
      <selection activeCell="H14" sqref="H14"/>
    </sheetView>
  </sheetViews>
  <sheetFormatPr defaultRowHeight="15" x14ac:dyDescent="0.25"/>
  <cols>
    <col min="5" max="8" width="25.28515625" customWidth="1"/>
    <col min="9" max="9" width="25.28515625" style="60" customWidth="1"/>
    <col min="10" max="10" width="25.28515625" style="80" customWidth="1"/>
    <col min="12" max="12" width="9.140625" style="60"/>
  </cols>
  <sheetData>
    <row r="1" spans="1:10" ht="42" customHeight="1" x14ac:dyDescent="0.25">
      <c r="A1" s="117" t="s">
        <v>99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61"/>
      <c r="J2" s="72"/>
    </row>
    <row r="3" spans="1:10" ht="15.75" x14ac:dyDescent="0.25">
      <c r="A3" s="117" t="s">
        <v>19</v>
      </c>
      <c r="B3" s="117"/>
      <c r="C3" s="117"/>
      <c r="D3" s="117"/>
      <c r="E3" s="117"/>
      <c r="F3" s="117"/>
      <c r="G3" s="117"/>
      <c r="H3" s="117"/>
      <c r="I3" s="117"/>
      <c r="J3" s="13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61"/>
      <c r="J4" s="73"/>
    </row>
    <row r="5" spans="1:10" ht="15.75" x14ac:dyDescent="0.25">
      <c r="A5" s="117" t="s">
        <v>25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62"/>
      <c r="J6" s="74" t="s">
        <v>31</v>
      </c>
    </row>
    <row r="7" spans="1:10" x14ac:dyDescent="0.25">
      <c r="A7" s="28"/>
      <c r="B7" s="29"/>
      <c r="C7" s="29"/>
      <c r="D7" s="30"/>
      <c r="E7" s="31"/>
      <c r="F7" s="3" t="s">
        <v>96</v>
      </c>
      <c r="G7" s="3" t="s">
        <v>97</v>
      </c>
      <c r="H7" s="3" t="s">
        <v>63</v>
      </c>
      <c r="I7" s="63" t="s">
        <v>62</v>
      </c>
      <c r="J7" s="75" t="s">
        <v>98</v>
      </c>
    </row>
    <row r="8" spans="1:10" x14ac:dyDescent="0.25">
      <c r="A8" s="122" t="s">
        <v>0</v>
      </c>
      <c r="B8" s="116"/>
      <c r="C8" s="116"/>
      <c r="D8" s="116"/>
      <c r="E8" s="131"/>
      <c r="F8" s="56">
        <f>F9+F10</f>
        <v>468954.6</v>
      </c>
      <c r="G8" s="56">
        <f t="shared" ref="G8" si="0">G9+G10</f>
        <v>583840</v>
      </c>
      <c r="H8" s="56">
        <f t="shared" ref="H8:J8" si="1">H9+H10</f>
        <v>94770</v>
      </c>
      <c r="I8" s="64">
        <f>H8/G8</f>
        <v>0.1623218690052069</v>
      </c>
      <c r="J8" s="56">
        <f t="shared" si="1"/>
        <v>678610</v>
      </c>
    </row>
    <row r="9" spans="1:10" x14ac:dyDescent="0.25">
      <c r="A9" s="132" t="s">
        <v>32</v>
      </c>
      <c r="B9" s="133"/>
      <c r="C9" s="133"/>
      <c r="D9" s="133"/>
      <c r="E9" s="129"/>
      <c r="F9" s="55">
        <v>468954.6</v>
      </c>
      <c r="G9" s="55">
        <v>583840</v>
      </c>
      <c r="H9" s="55">
        <v>94770</v>
      </c>
      <c r="I9" s="65">
        <f t="shared" ref="I9:I13" si="2">H9/G9</f>
        <v>0.1623218690052069</v>
      </c>
      <c r="J9" s="55">
        <f>G9+H9</f>
        <v>678610</v>
      </c>
    </row>
    <row r="10" spans="1:10" x14ac:dyDescent="0.25">
      <c r="A10" s="128" t="s">
        <v>33</v>
      </c>
      <c r="B10" s="129"/>
      <c r="C10" s="129"/>
      <c r="D10" s="129"/>
      <c r="E10" s="129"/>
      <c r="F10" s="55">
        <v>0</v>
      </c>
      <c r="G10" s="55">
        <v>0</v>
      </c>
      <c r="H10" s="55">
        <v>0</v>
      </c>
      <c r="I10" s="65">
        <v>0</v>
      </c>
      <c r="J10" s="55">
        <f>G10+H10</f>
        <v>0</v>
      </c>
    </row>
    <row r="11" spans="1:10" x14ac:dyDescent="0.25">
      <c r="A11" s="32" t="s">
        <v>1</v>
      </c>
      <c r="B11" s="41"/>
      <c r="C11" s="41"/>
      <c r="D11" s="41"/>
      <c r="E11" s="41"/>
      <c r="F11" s="56">
        <f>F12+F13</f>
        <v>469351.4</v>
      </c>
      <c r="G11" s="56">
        <f t="shared" ref="G11" si="3">G12+G13</f>
        <v>583840</v>
      </c>
      <c r="H11" s="56">
        <f t="shared" ref="H11:J11" si="4">H12+H13</f>
        <v>94770</v>
      </c>
      <c r="I11" s="64">
        <f t="shared" si="2"/>
        <v>0.1623218690052069</v>
      </c>
      <c r="J11" s="56">
        <f t="shared" si="4"/>
        <v>678610</v>
      </c>
    </row>
    <row r="12" spans="1:10" x14ac:dyDescent="0.25">
      <c r="A12" s="134" t="s">
        <v>34</v>
      </c>
      <c r="B12" s="133"/>
      <c r="C12" s="133"/>
      <c r="D12" s="133"/>
      <c r="E12" s="133"/>
      <c r="F12" s="55">
        <v>465913.4</v>
      </c>
      <c r="G12" s="55">
        <v>582740</v>
      </c>
      <c r="H12" s="55">
        <v>90740</v>
      </c>
      <c r="I12" s="65">
        <f t="shared" si="2"/>
        <v>0.1557126677420462</v>
      </c>
      <c r="J12" s="55">
        <f>G12+H12</f>
        <v>673480</v>
      </c>
    </row>
    <row r="13" spans="1:10" x14ac:dyDescent="0.25">
      <c r="A13" s="128" t="s">
        <v>35</v>
      </c>
      <c r="B13" s="129"/>
      <c r="C13" s="129"/>
      <c r="D13" s="129"/>
      <c r="E13" s="129"/>
      <c r="F13" s="55">
        <v>3438</v>
      </c>
      <c r="G13" s="55">
        <v>1100</v>
      </c>
      <c r="H13" s="55">
        <v>4030</v>
      </c>
      <c r="I13" s="65">
        <f t="shared" si="2"/>
        <v>3.6636363636363636</v>
      </c>
      <c r="J13" s="55">
        <f>G13+H13</f>
        <v>5130</v>
      </c>
    </row>
    <row r="14" spans="1:10" x14ac:dyDescent="0.25">
      <c r="A14" s="115" t="s">
        <v>54</v>
      </c>
      <c r="B14" s="116"/>
      <c r="C14" s="116"/>
      <c r="D14" s="116"/>
      <c r="E14" s="116"/>
      <c r="F14" s="56">
        <f>F8-F11</f>
        <v>-396.80000000004657</v>
      </c>
      <c r="G14" s="56">
        <f t="shared" ref="G14" si="5">G8-G11</f>
        <v>0</v>
      </c>
      <c r="H14" s="56">
        <f t="shared" ref="H14:J14" si="6">H8-H11</f>
        <v>0</v>
      </c>
      <c r="I14" s="64">
        <v>0</v>
      </c>
      <c r="J14" s="56">
        <f t="shared" si="6"/>
        <v>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66"/>
      <c r="J15" s="76"/>
    </row>
    <row r="16" spans="1:10" ht="15.75" x14ac:dyDescent="0.25">
      <c r="A16" s="117" t="s">
        <v>26</v>
      </c>
      <c r="B16" s="118"/>
      <c r="C16" s="118"/>
      <c r="D16" s="118"/>
      <c r="E16" s="118"/>
      <c r="F16" s="118"/>
      <c r="G16" s="118"/>
      <c r="H16" s="118"/>
      <c r="I16" s="118"/>
      <c r="J16" s="118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66"/>
      <c r="J17" s="76"/>
    </row>
    <row r="18" spans="1:10" x14ac:dyDescent="0.25">
      <c r="A18" s="28"/>
      <c r="B18" s="29"/>
      <c r="C18" s="29"/>
      <c r="D18" s="30"/>
      <c r="E18" s="31"/>
      <c r="F18" s="3" t="s">
        <v>96</v>
      </c>
      <c r="G18" s="3" t="s">
        <v>97</v>
      </c>
      <c r="H18" s="3" t="s">
        <v>63</v>
      </c>
      <c r="I18" s="63" t="s">
        <v>62</v>
      </c>
      <c r="J18" s="75" t="s">
        <v>98</v>
      </c>
    </row>
    <row r="19" spans="1:10" x14ac:dyDescent="0.25">
      <c r="A19" s="128" t="s">
        <v>36</v>
      </c>
      <c r="B19" s="129"/>
      <c r="C19" s="129"/>
      <c r="D19" s="129"/>
      <c r="E19" s="129"/>
      <c r="F19" s="55">
        <v>0</v>
      </c>
      <c r="G19" s="55">
        <v>0</v>
      </c>
      <c r="H19" s="55">
        <v>0</v>
      </c>
      <c r="I19" s="65">
        <v>0</v>
      </c>
      <c r="J19" s="55">
        <v>0</v>
      </c>
    </row>
    <row r="20" spans="1:10" x14ac:dyDescent="0.25">
      <c r="A20" s="128" t="s">
        <v>37</v>
      </c>
      <c r="B20" s="129"/>
      <c r="C20" s="129"/>
      <c r="D20" s="129"/>
      <c r="E20" s="129"/>
      <c r="F20" s="55">
        <v>0</v>
      </c>
      <c r="G20" s="55">
        <v>0</v>
      </c>
      <c r="H20" s="55">
        <v>0</v>
      </c>
      <c r="I20" s="65">
        <v>0</v>
      </c>
      <c r="J20" s="55">
        <v>0</v>
      </c>
    </row>
    <row r="21" spans="1:10" x14ac:dyDescent="0.25">
      <c r="A21" s="115" t="s">
        <v>2</v>
      </c>
      <c r="B21" s="116"/>
      <c r="C21" s="116"/>
      <c r="D21" s="116"/>
      <c r="E21" s="116"/>
      <c r="F21" s="56">
        <f>F19-F20</f>
        <v>0</v>
      </c>
      <c r="G21" s="56">
        <f t="shared" ref="G21:H21" si="7">G19-G20</f>
        <v>0</v>
      </c>
      <c r="H21" s="56">
        <f t="shared" si="7"/>
        <v>0</v>
      </c>
      <c r="I21" s="64">
        <v>0</v>
      </c>
      <c r="J21" s="56">
        <f t="shared" ref="J21" si="8">J19-J20</f>
        <v>0</v>
      </c>
    </row>
    <row r="22" spans="1:10" x14ac:dyDescent="0.25">
      <c r="A22" s="115" t="s">
        <v>55</v>
      </c>
      <c r="B22" s="116"/>
      <c r="C22" s="116"/>
      <c r="D22" s="116"/>
      <c r="E22" s="116"/>
      <c r="F22" s="56">
        <f>F14+F21</f>
        <v>-396.80000000004657</v>
      </c>
      <c r="G22" s="56">
        <f t="shared" ref="G22" si="9">G14+G21</f>
        <v>0</v>
      </c>
      <c r="H22" s="56">
        <f t="shared" ref="H22:J22" si="10">H14+H21</f>
        <v>0</v>
      </c>
      <c r="I22" s="64">
        <v>0</v>
      </c>
      <c r="J22" s="56">
        <f t="shared" si="10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66"/>
      <c r="J23" s="76"/>
    </row>
    <row r="24" spans="1:10" ht="15.75" x14ac:dyDescent="0.25">
      <c r="A24" s="117" t="s">
        <v>56</v>
      </c>
      <c r="B24" s="118"/>
      <c r="C24" s="118"/>
      <c r="D24" s="118"/>
      <c r="E24" s="118"/>
      <c r="F24" s="118"/>
      <c r="G24" s="118"/>
      <c r="H24" s="118"/>
      <c r="I24" s="118"/>
      <c r="J24" s="118"/>
    </row>
    <row r="25" spans="1:10" ht="15.75" x14ac:dyDescent="0.25">
      <c r="A25" s="39"/>
      <c r="B25" s="40"/>
      <c r="C25" s="40"/>
      <c r="D25" s="40"/>
      <c r="E25" s="40"/>
      <c r="F25" s="40"/>
      <c r="G25" s="40"/>
      <c r="H25" s="40"/>
      <c r="I25" s="67"/>
      <c r="J25" s="77"/>
    </row>
    <row r="26" spans="1:10" x14ac:dyDescent="0.25">
      <c r="A26" s="28"/>
      <c r="B26" s="29"/>
      <c r="C26" s="29"/>
      <c r="D26" s="30"/>
      <c r="E26" s="31"/>
      <c r="F26" s="3" t="s">
        <v>96</v>
      </c>
      <c r="G26" s="3" t="s">
        <v>97</v>
      </c>
      <c r="H26" s="3" t="s">
        <v>63</v>
      </c>
      <c r="I26" s="63" t="s">
        <v>62</v>
      </c>
      <c r="J26" s="75" t="s">
        <v>98</v>
      </c>
    </row>
    <row r="27" spans="1:10" ht="15" customHeight="1" x14ac:dyDescent="0.25">
      <c r="A27" s="119" t="s">
        <v>57</v>
      </c>
      <c r="B27" s="120"/>
      <c r="C27" s="120"/>
      <c r="D27" s="120"/>
      <c r="E27" s="121"/>
      <c r="F27" s="57">
        <v>396.8</v>
      </c>
      <c r="G27" s="57">
        <v>0</v>
      </c>
      <c r="H27" s="57">
        <v>0</v>
      </c>
      <c r="I27" s="68">
        <v>0</v>
      </c>
      <c r="J27" s="104">
        <v>0</v>
      </c>
    </row>
    <row r="28" spans="1:10" ht="15" customHeight="1" x14ac:dyDescent="0.25">
      <c r="A28" s="115" t="s">
        <v>58</v>
      </c>
      <c r="B28" s="116"/>
      <c r="C28" s="116"/>
      <c r="D28" s="116"/>
      <c r="E28" s="116"/>
      <c r="F28" s="56">
        <f>F22+F27</f>
        <v>-4.6554760047001764E-11</v>
      </c>
      <c r="G28" s="59">
        <f t="shared" ref="G28" si="11">G22+G27</f>
        <v>0</v>
      </c>
      <c r="H28" s="59">
        <f t="shared" ref="H28:J28" si="12">H22+H27</f>
        <v>0</v>
      </c>
      <c r="I28" s="69">
        <v>0</v>
      </c>
      <c r="J28" s="105">
        <f t="shared" si="12"/>
        <v>0</v>
      </c>
    </row>
    <row r="29" spans="1:10" ht="45" customHeight="1" x14ac:dyDescent="0.25">
      <c r="A29" s="122" t="s">
        <v>59</v>
      </c>
      <c r="B29" s="123"/>
      <c r="C29" s="123"/>
      <c r="D29" s="123"/>
      <c r="E29" s="124"/>
      <c r="F29" s="56">
        <f>F14+F21+F27-F28</f>
        <v>0</v>
      </c>
      <c r="G29" s="59">
        <f t="shared" ref="G29" si="13">G14+G21+G27-G28</f>
        <v>0</v>
      </c>
      <c r="H29" s="59">
        <f t="shared" ref="H29:J29" si="14">H14+H21+H27-H28</f>
        <v>0</v>
      </c>
      <c r="I29" s="69">
        <v>0</v>
      </c>
      <c r="J29" s="105">
        <f t="shared" si="14"/>
        <v>0</v>
      </c>
    </row>
    <row r="30" spans="1:10" ht="15.75" x14ac:dyDescent="0.25">
      <c r="A30" s="42"/>
      <c r="B30" s="43"/>
      <c r="C30" s="43"/>
      <c r="D30" s="43"/>
      <c r="E30" s="43"/>
      <c r="F30" s="43"/>
      <c r="G30" s="43"/>
      <c r="H30" s="43"/>
      <c r="I30" s="70"/>
      <c r="J30" s="78"/>
    </row>
    <row r="31" spans="1:10" ht="15.75" x14ac:dyDescent="0.25">
      <c r="A31" s="125" t="s">
        <v>53</v>
      </c>
      <c r="B31" s="125"/>
      <c r="C31" s="125"/>
      <c r="D31" s="125"/>
      <c r="E31" s="125"/>
      <c r="F31" s="125"/>
      <c r="G31" s="125"/>
      <c r="H31" s="125"/>
      <c r="I31" s="125"/>
      <c r="J31" s="125"/>
    </row>
    <row r="32" spans="1:10" ht="18" x14ac:dyDescent="0.25">
      <c r="A32" s="44"/>
      <c r="B32" s="45"/>
      <c r="C32" s="45"/>
      <c r="D32" s="45"/>
      <c r="E32" s="45"/>
      <c r="F32" s="45"/>
      <c r="G32" s="45"/>
      <c r="H32" s="46"/>
      <c r="I32" s="71"/>
      <c r="J32" s="79"/>
    </row>
    <row r="33" spans="1:10" x14ac:dyDescent="0.25">
      <c r="A33" s="47"/>
      <c r="B33" s="48"/>
      <c r="C33" s="48"/>
      <c r="D33" s="49"/>
      <c r="E33" s="50"/>
      <c r="F33" s="51" t="s">
        <v>96</v>
      </c>
      <c r="G33" s="51" t="s">
        <v>97</v>
      </c>
      <c r="H33" s="3" t="s">
        <v>63</v>
      </c>
      <c r="I33" s="63" t="s">
        <v>62</v>
      </c>
      <c r="J33" s="75" t="s">
        <v>98</v>
      </c>
    </row>
    <row r="34" spans="1:10" x14ac:dyDescent="0.25">
      <c r="A34" s="119" t="s">
        <v>57</v>
      </c>
      <c r="B34" s="120"/>
      <c r="C34" s="120"/>
      <c r="D34" s="120"/>
      <c r="E34" s="121"/>
      <c r="F34" s="57">
        <v>0</v>
      </c>
      <c r="G34" s="57">
        <f>F37</f>
        <v>0</v>
      </c>
      <c r="H34" s="57">
        <f>G37</f>
        <v>0</v>
      </c>
      <c r="I34" s="68">
        <v>0</v>
      </c>
      <c r="J34" s="104">
        <f>H37</f>
        <v>0</v>
      </c>
    </row>
    <row r="35" spans="1:10" ht="28.5" customHeight="1" x14ac:dyDescent="0.25">
      <c r="A35" s="119" t="s">
        <v>60</v>
      </c>
      <c r="B35" s="120"/>
      <c r="C35" s="120"/>
      <c r="D35" s="120"/>
      <c r="E35" s="121"/>
      <c r="F35" s="57">
        <v>0</v>
      </c>
      <c r="G35" s="57">
        <v>0</v>
      </c>
      <c r="H35" s="57">
        <v>0</v>
      </c>
      <c r="I35" s="68">
        <v>0</v>
      </c>
      <c r="J35" s="104">
        <v>0</v>
      </c>
    </row>
    <row r="36" spans="1:10" x14ac:dyDescent="0.25">
      <c r="A36" s="119" t="s">
        <v>61</v>
      </c>
      <c r="B36" s="126"/>
      <c r="C36" s="126"/>
      <c r="D36" s="126"/>
      <c r="E36" s="127"/>
      <c r="F36" s="57">
        <v>0</v>
      </c>
      <c r="G36" s="57">
        <v>0</v>
      </c>
      <c r="H36" s="57">
        <v>0</v>
      </c>
      <c r="I36" s="68">
        <v>0</v>
      </c>
      <c r="J36" s="104">
        <v>0</v>
      </c>
    </row>
    <row r="37" spans="1:10" ht="15" customHeight="1" x14ac:dyDescent="0.25">
      <c r="A37" s="115" t="s">
        <v>58</v>
      </c>
      <c r="B37" s="116"/>
      <c r="C37" s="116"/>
      <c r="D37" s="116"/>
      <c r="E37" s="116"/>
      <c r="F37" s="58">
        <f>F34-F35+F36</f>
        <v>0</v>
      </c>
      <c r="G37" s="58">
        <f t="shared" ref="G37:H37" si="15">G34-G35+G36</f>
        <v>0</v>
      </c>
      <c r="H37" s="58">
        <f t="shared" si="15"/>
        <v>0</v>
      </c>
      <c r="I37" s="69">
        <v>0</v>
      </c>
      <c r="J37" s="106">
        <f t="shared" ref="J37" si="16">J34-J35+J36</f>
        <v>0</v>
      </c>
    </row>
    <row r="38" spans="1:10" ht="17.25" customHeight="1" x14ac:dyDescent="0.25"/>
    <row r="39" spans="1:10" x14ac:dyDescent="0.25">
      <c r="A39" s="113"/>
      <c r="B39" s="114"/>
      <c r="C39" s="114"/>
      <c r="D39" s="114"/>
      <c r="E39" s="114"/>
      <c r="F39" s="114"/>
      <c r="G39" s="114"/>
      <c r="H39" s="114"/>
      <c r="I39" s="114"/>
      <c r="J39" s="11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topLeftCell="A4" workbookViewId="0">
      <selection activeCell="F28" sqref="F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  <col min="7" max="7" width="25.28515625" style="60" customWidth="1"/>
    <col min="8" max="8" width="25.28515625" customWidth="1"/>
  </cols>
  <sheetData>
    <row r="1" spans="1:10" ht="42" customHeight="1" x14ac:dyDescent="0.25">
      <c r="A1" s="117" t="s">
        <v>99</v>
      </c>
      <c r="B1" s="117"/>
      <c r="C1" s="117"/>
      <c r="D1" s="117"/>
      <c r="E1" s="117"/>
      <c r="F1" s="117"/>
      <c r="G1" s="117"/>
      <c r="H1" s="117"/>
    </row>
    <row r="2" spans="1:10" ht="18" customHeight="1" x14ac:dyDescent="0.25">
      <c r="A2" s="4"/>
      <c r="B2" s="4"/>
      <c r="C2" s="4"/>
      <c r="D2" s="4"/>
      <c r="E2" s="4"/>
      <c r="F2" s="4"/>
      <c r="G2" s="61"/>
      <c r="H2" s="4"/>
    </row>
    <row r="3" spans="1:10" ht="15.75" customHeight="1" x14ac:dyDescent="0.25">
      <c r="A3" s="117" t="s">
        <v>19</v>
      </c>
      <c r="B3" s="117"/>
      <c r="C3" s="117"/>
      <c r="D3" s="117"/>
      <c r="E3" s="117"/>
      <c r="F3" s="117"/>
      <c r="G3" s="117"/>
      <c r="H3" s="117"/>
    </row>
    <row r="4" spans="1:10" ht="18" x14ac:dyDescent="0.25">
      <c r="A4" s="4"/>
      <c r="B4" s="4"/>
      <c r="C4" s="4"/>
      <c r="D4" s="4"/>
      <c r="E4" s="4"/>
      <c r="F4" s="4"/>
      <c r="G4" s="87"/>
      <c r="H4" s="5"/>
    </row>
    <row r="5" spans="1:10" ht="18" customHeight="1" x14ac:dyDescent="0.25">
      <c r="A5" s="117" t="s">
        <v>4</v>
      </c>
      <c r="B5" s="117"/>
      <c r="C5" s="117"/>
      <c r="D5" s="117"/>
      <c r="E5" s="117"/>
      <c r="F5" s="117"/>
      <c r="G5" s="117"/>
      <c r="H5" s="117"/>
    </row>
    <row r="6" spans="1:10" ht="18" x14ac:dyDescent="0.25">
      <c r="A6" s="4"/>
      <c r="B6" s="4"/>
      <c r="C6" s="4"/>
      <c r="D6" s="4"/>
      <c r="E6" s="4"/>
      <c r="F6" s="4"/>
      <c r="G6" s="87"/>
      <c r="H6" s="5"/>
    </row>
    <row r="7" spans="1:10" ht="15.75" customHeight="1" x14ac:dyDescent="0.25">
      <c r="A7" s="117" t="s">
        <v>38</v>
      </c>
      <c r="B7" s="117"/>
      <c r="C7" s="117"/>
      <c r="D7" s="117"/>
      <c r="E7" s="117"/>
      <c r="F7" s="117"/>
      <c r="G7" s="117"/>
      <c r="H7" s="117"/>
    </row>
    <row r="8" spans="1:10" ht="18" x14ac:dyDescent="0.25">
      <c r="A8" s="4"/>
      <c r="B8" s="4"/>
      <c r="C8" s="4"/>
      <c r="D8" s="4"/>
      <c r="E8" s="4"/>
      <c r="F8" s="4"/>
      <c r="G8" s="87"/>
      <c r="H8" s="5"/>
    </row>
    <row r="9" spans="1:10" x14ac:dyDescent="0.25">
      <c r="A9" s="19" t="s">
        <v>5</v>
      </c>
      <c r="B9" s="18" t="s">
        <v>6</v>
      </c>
      <c r="C9" s="18" t="s">
        <v>3</v>
      </c>
      <c r="D9" s="18" t="s">
        <v>96</v>
      </c>
      <c r="E9" s="19" t="s">
        <v>97</v>
      </c>
      <c r="F9" s="19" t="s">
        <v>63</v>
      </c>
      <c r="G9" s="88" t="s">
        <v>62</v>
      </c>
      <c r="H9" s="19" t="s">
        <v>98</v>
      </c>
    </row>
    <row r="10" spans="1:10" x14ac:dyDescent="0.25">
      <c r="A10" s="35"/>
      <c r="B10" s="36"/>
      <c r="C10" s="34" t="s">
        <v>0</v>
      </c>
      <c r="D10" s="81">
        <f>D11</f>
        <v>468954.6</v>
      </c>
      <c r="E10" s="81">
        <f t="shared" ref="E10:H10" si="0">E11</f>
        <v>583840</v>
      </c>
      <c r="F10" s="81">
        <f t="shared" si="0"/>
        <v>94770</v>
      </c>
      <c r="G10" s="93">
        <f>F10/E10</f>
        <v>0.1623218690052069</v>
      </c>
      <c r="H10" s="81">
        <f t="shared" si="0"/>
        <v>678610</v>
      </c>
      <c r="J10" s="94"/>
    </row>
    <row r="11" spans="1:10" ht="15.75" customHeight="1" x14ac:dyDescent="0.25">
      <c r="A11" s="11">
        <v>6</v>
      </c>
      <c r="B11" s="11"/>
      <c r="C11" s="11" t="s">
        <v>7</v>
      </c>
      <c r="D11" s="82">
        <f>SUM(D12:D15)</f>
        <v>468954.6</v>
      </c>
      <c r="E11" s="82">
        <f t="shared" ref="E11:H11" si="1">SUM(E12:E15)</f>
        <v>583840</v>
      </c>
      <c r="F11" s="82">
        <f t="shared" si="1"/>
        <v>94770</v>
      </c>
      <c r="G11" s="92">
        <f t="shared" ref="G11:G15" si="2">F11/E11</f>
        <v>0.1623218690052069</v>
      </c>
      <c r="H11" s="82">
        <f t="shared" si="1"/>
        <v>678610</v>
      </c>
      <c r="J11" s="94"/>
    </row>
    <row r="12" spans="1:10" ht="38.25" x14ac:dyDescent="0.25">
      <c r="A12" s="11"/>
      <c r="B12" s="15">
        <v>63</v>
      </c>
      <c r="C12" s="15" t="s">
        <v>27</v>
      </c>
      <c r="D12" s="83">
        <v>2855.97</v>
      </c>
      <c r="E12" s="83">
        <v>0</v>
      </c>
      <c r="F12" s="84">
        <v>0</v>
      </c>
      <c r="G12" s="107">
        <v>0</v>
      </c>
      <c r="H12" s="84">
        <f>E12+F12</f>
        <v>0</v>
      </c>
      <c r="J12" s="94"/>
    </row>
    <row r="13" spans="1:10" x14ac:dyDescent="0.25">
      <c r="A13" s="12"/>
      <c r="B13" s="12">
        <v>64</v>
      </c>
      <c r="C13" s="12" t="s">
        <v>64</v>
      </c>
      <c r="D13" s="83">
        <v>0.13</v>
      </c>
      <c r="E13" s="84">
        <v>0</v>
      </c>
      <c r="F13" s="84">
        <v>0</v>
      </c>
      <c r="G13" s="107">
        <v>0</v>
      </c>
      <c r="H13" s="84">
        <f t="shared" ref="H13:H15" si="3">E13+F13</f>
        <v>0</v>
      </c>
      <c r="J13" s="94"/>
    </row>
    <row r="14" spans="1:10" ht="51" x14ac:dyDescent="0.25">
      <c r="A14" s="12"/>
      <c r="B14" s="12">
        <v>66</v>
      </c>
      <c r="C14" s="85" t="s">
        <v>65</v>
      </c>
      <c r="D14" s="83">
        <v>9426.01</v>
      </c>
      <c r="E14" s="84">
        <v>6000</v>
      </c>
      <c r="F14" s="84">
        <v>-870</v>
      </c>
      <c r="G14" s="107">
        <f t="shared" si="2"/>
        <v>-0.14499999999999999</v>
      </c>
      <c r="H14" s="84">
        <f t="shared" si="3"/>
        <v>5130</v>
      </c>
      <c r="J14" s="94"/>
    </row>
    <row r="15" spans="1:10" ht="38.25" x14ac:dyDescent="0.25">
      <c r="A15" s="12"/>
      <c r="B15" s="12">
        <v>67</v>
      </c>
      <c r="C15" s="15" t="s">
        <v>28</v>
      </c>
      <c r="D15" s="83">
        <v>456672.49</v>
      </c>
      <c r="E15" s="84">
        <v>577840</v>
      </c>
      <c r="F15" s="84">
        <v>95640</v>
      </c>
      <c r="G15" s="107">
        <f t="shared" si="2"/>
        <v>0.16551294475979511</v>
      </c>
      <c r="H15" s="84">
        <f t="shared" si="3"/>
        <v>673480</v>
      </c>
      <c r="J15" s="94"/>
    </row>
    <row r="18" spans="1:8" ht="15.75" x14ac:dyDescent="0.25">
      <c r="A18" s="117" t="s">
        <v>39</v>
      </c>
      <c r="B18" s="135"/>
      <c r="C18" s="135"/>
      <c r="D18" s="135"/>
      <c r="E18" s="135"/>
      <c r="F18" s="135"/>
      <c r="G18" s="135"/>
      <c r="H18" s="135"/>
    </row>
    <row r="19" spans="1:8" ht="18" x14ac:dyDescent="0.25">
      <c r="A19" s="4"/>
      <c r="B19" s="4"/>
      <c r="C19" s="4"/>
      <c r="D19" s="4"/>
      <c r="E19" s="4"/>
      <c r="F19" s="4"/>
      <c r="G19" s="87"/>
      <c r="H19" s="5"/>
    </row>
    <row r="20" spans="1:8" x14ac:dyDescent="0.25">
      <c r="A20" s="19" t="s">
        <v>5</v>
      </c>
      <c r="B20" s="18" t="s">
        <v>6</v>
      </c>
      <c r="C20" s="18" t="s">
        <v>8</v>
      </c>
      <c r="D20" s="18" t="s">
        <v>96</v>
      </c>
      <c r="E20" s="19" t="s">
        <v>97</v>
      </c>
      <c r="F20" s="19" t="s">
        <v>63</v>
      </c>
      <c r="G20" s="88" t="s">
        <v>62</v>
      </c>
      <c r="H20" s="19" t="s">
        <v>98</v>
      </c>
    </row>
    <row r="21" spans="1:8" x14ac:dyDescent="0.25">
      <c r="A21" s="35"/>
      <c r="B21" s="36"/>
      <c r="C21" s="34" t="s">
        <v>1</v>
      </c>
      <c r="D21" s="81">
        <f>D22+D26</f>
        <v>469351.39999999997</v>
      </c>
      <c r="E21" s="81">
        <f t="shared" ref="E21:F21" si="4">E22+E26</f>
        <v>583840</v>
      </c>
      <c r="F21" s="81">
        <f t="shared" si="4"/>
        <v>94770</v>
      </c>
      <c r="G21" s="93">
        <f>F21/E21</f>
        <v>0.1623218690052069</v>
      </c>
      <c r="H21" s="81">
        <f>H22+H26</f>
        <v>678610</v>
      </c>
    </row>
    <row r="22" spans="1:8" ht="15.75" customHeight="1" x14ac:dyDescent="0.25">
      <c r="A22" s="11">
        <v>3</v>
      </c>
      <c r="B22" s="11"/>
      <c r="C22" s="11" t="s">
        <v>9</v>
      </c>
      <c r="D22" s="82">
        <f>SUM(D23:D25)</f>
        <v>465913.39999999997</v>
      </c>
      <c r="E22" s="82">
        <f t="shared" ref="E22:H22" si="5">SUM(E23:E25)</f>
        <v>582740</v>
      </c>
      <c r="F22" s="82">
        <f t="shared" si="5"/>
        <v>90740</v>
      </c>
      <c r="G22" s="92">
        <f>F22/E22</f>
        <v>0.1557126677420462</v>
      </c>
      <c r="H22" s="82">
        <f t="shared" si="5"/>
        <v>673480</v>
      </c>
    </row>
    <row r="23" spans="1:8" ht="15.75" customHeight="1" x14ac:dyDescent="0.25">
      <c r="A23" s="11"/>
      <c r="B23" s="15">
        <v>31</v>
      </c>
      <c r="C23" s="15" t="s">
        <v>10</v>
      </c>
      <c r="D23" s="83">
        <v>386573.36</v>
      </c>
      <c r="E23" s="84">
        <v>505400</v>
      </c>
      <c r="F23" s="84">
        <v>92520</v>
      </c>
      <c r="G23" s="91">
        <f>F23/E23</f>
        <v>0.18306292045904235</v>
      </c>
      <c r="H23" s="84">
        <f>E23+F23</f>
        <v>597920</v>
      </c>
    </row>
    <row r="24" spans="1:8" x14ac:dyDescent="0.25">
      <c r="A24" s="12"/>
      <c r="B24" s="12">
        <v>32</v>
      </c>
      <c r="C24" s="12" t="s">
        <v>22</v>
      </c>
      <c r="D24" s="83">
        <v>78440.039999999994</v>
      </c>
      <c r="E24" s="84">
        <v>76540</v>
      </c>
      <c r="F24" s="84">
        <v>-1830</v>
      </c>
      <c r="G24" s="91">
        <f t="shared" ref="G24:G25" si="6">F24/E24</f>
        <v>-2.3909067154429055E-2</v>
      </c>
      <c r="H24" s="84">
        <f t="shared" ref="H24:H25" si="7">E24+F24</f>
        <v>74710</v>
      </c>
    </row>
    <row r="25" spans="1:8" x14ac:dyDescent="0.25">
      <c r="A25" s="12"/>
      <c r="B25" s="12">
        <v>34</v>
      </c>
      <c r="C25" s="12" t="s">
        <v>66</v>
      </c>
      <c r="D25" s="83">
        <v>900</v>
      </c>
      <c r="E25" s="84">
        <v>800</v>
      </c>
      <c r="F25" s="84">
        <v>50</v>
      </c>
      <c r="G25" s="91">
        <f t="shared" si="6"/>
        <v>6.25E-2</v>
      </c>
      <c r="H25" s="84">
        <f t="shared" si="7"/>
        <v>850</v>
      </c>
    </row>
    <row r="26" spans="1:8" ht="25.5" x14ac:dyDescent="0.25">
      <c r="A26" s="14">
        <v>4</v>
      </c>
      <c r="B26" s="14"/>
      <c r="C26" s="23" t="s">
        <v>11</v>
      </c>
      <c r="D26" s="82">
        <f>D27</f>
        <v>3438</v>
      </c>
      <c r="E26" s="82">
        <f t="shared" ref="E26:G26" si="8">E27</f>
        <v>1100</v>
      </c>
      <c r="F26" s="82">
        <f t="shared" si="8"/>
        <v>4030</v>
      </c>
      <c r="G26" s="92">
        <f t="shared" si="8"/>
        <v>3.6636363636363636</v>
      </c>
      <c r="H26" s="95">
        <f>H27</f>
        <v>5130</v>
      </c>
    </row>
    <row r="27" spans="1:8" ht="38.25" x14ac:dyDescent="0.25">
      <c r="A27" s="15"/>
      <c r="B27" s="12">
        <v>42</v>
      </c>
      <c r="C27" s="15" t="s">
        <v>29</v>
      </c>
      <c r="D27" s="83">
        <v>3438</v>
      </c>
      <c r="E27" s="84">
        <v>1100</v>
      </c>
      <c r="F27" s="84">
        <v>4030</v>
      </c>
      <c r="G27" s="91">
        <f>F27/E27</f>
        <v>3.6636363636363636</v>
      </c>
      <c r="H27" s="84">
        <f>E27+F27</f>
        <v>5130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0"/>
  <sheetViews>
    <sheetView workbookViewId="0">
      <selection activeCell="D27" sqref="D27"/>
    </sheetView>
  </sheetViews>
  <sheetFormatPr defaultRowHeight="15" x14ac:dyDescent="0.25"/>
  <cols>
    <col min="1" max="1" width="51.140625" customWidth="1"/>
    <col min="2" max="4" width="25.28515625" customWidth="1"/>
    <col min="5" max="5" width="25.28515625" style="60" customWidth="1"/>
    <col min="6" max="6" width="25.28515625" customWidth="1"/>
  </cols>
  <sheetData>
    <row r="1" spans="1:8" ht="42" customHeight="1" x14ac:dyDescent="0.25">
      <c r="A1" s="117" t="s">
        <v>99</v>
      </c>
      <c r="B1" s="117"/>
      <c r="C1" s="117"/>
      <c r="D1" s="117"/>
      <c r="E1" s="117"/>
      <c r="F1" s="117"/>
    </row>
    <row r="2" spans="1:8" ht="18" customHeight="1" x14ac:dyDescent="0.25">
      <c r="A2" s="4"/>
      <c r="B2" s="4"/>
      <c r="C2" s="4"/>
      <c r="D2" s="4"/>
      <c r="E2" s="61"/>
      <c r="F2" s="4"/>
    </row>
    <row r="3" spans="1:8" ht="15.75" customHeight="1" x14ac:dyDescent="0.25">
      <c r="A3" s="117" t="s">
        <v>19</v>
      </c>
      <c r="B3" s="117"/>
      <c r="C3" s="117"/>
      <c r="D3" s="117"/>
      <c r="E3" s="117"/>
      <c r="F3" s="117"/>
    </row>
    <row r="4" spans="1:8" ht="18" x14ac:dyDescent="0.25">
      <c r="B4" s="4"/>
      <c r="C4" s="4"/>
      <c r="D4" s="4"/>
      <c r="E4" s="87"/>
      <c r="F4" s="5"/>
    </row>
    <row r="5" spans="1:8" ht="18" customHeight="1" x14ac:dyDescent="0.25">
      <c r="A5" s="117" t="s">
        <v>4</v>
      </c>
      <c r="B5" s="117"/>
      <c r="C5" s="117"/>
      <c r="D5" s="117"/>
      <c r="E5" s="117"/>
      <c r="F5" s="117"/>
    </row>
    <row r="6" spans="1:8" ht="18" x14ac:dyDescent="0.25">
      <c r="A6" s="4"/>
      <c r="B6" s="4"/>
      <c r="C6" s="4"/>
      <c r="D6" s="4"/>
      <c r="E6" s="87"/>
      <c r="F6" s="5"/>
    </row>
    <row r="7" spans="1:8" ht="15.75" customHeight="1" x14ac:dyDescent="0.25">
      <c r="A7" s="117" t="s">
        <v>40</v>
      </c>
      <c r="B7" s="117"/>
      <c r="C7" s="117"/>
      <c r="D7" s="117"/>
      <c r="E7" s="117"/>
      <c r="F7" s="117"/>
    </row>
    <row r="8" spans="1:8" ht="18" x14ac:dyDescent="0.25">
      <c r="A8" s="4"/>
      <c r="B8" s="4"/>
      <c r="C8" s="4"/>
      <c r="D8" s="4"/>
      <c r="E8" s="87"/>
      <c r="F8" s="5"/>
    </row>
    <row r="9" spans="1:8" x14ac:dyDescent="0.25">
      <c r="A9" s="19" t="s">
        <v>42</v>
      </c>
      <c r="B9" s="18" t="s">
        <v>96</v>
      </c>
      <c r="C9" s="19" t="s">
        <v>97</v>
      </c>
      <c r="D9" s="19" t="s">
        <v>63</v>
      </c>
      <c r="E9" s="88" t="s">
        <v>62</v>
      </c>
      <c r="F9" s="19" t="s">
        <v>98</v>
      </c>
    </row>
    <row r="10" spans="1:8" x14ac:dyDescent="0.25">
      <c r="A10" s="37" t="s">
        <v>0</v>
      </c>
      <c r="B10" s="81">
        <f>B11+B13+B15</f>
        <v>468954.6</v>
      </c>
      <c r="C10" s="81">
        <f t="shared" ref="C10:F10" si="0">C11+C13+C15</f>
        <v>583840</v>
      </c>
      <c r="D10" s="81">
        <f t="shared" si="0"/>
        <v>94770</v>
      </c>
      <c r="E10" s="89">
        <f>D10/C10</f>
        <v>0.1623218690052069</v>
      </c>
      <c r="F10" s="81">
        <f t="shared" si="0"/>
        <v>678610</v>
      </c>
      <c r="H10" s="94"/>
    </row>
    <row r="11" spans="1:8" x14ac:dyDescent="0.25">
      <c r="A11" s="23" t="s">
        <v>67</v>
      </c>
      <c r="B11" s="96">
        <f>B12</f>
        <v>456672.49</v>
      </c>
      <c r="C11" s="96">
        <f t="shared" ref="C11:F11" si="1">C12</f>
        <v>577840</v>
      </c>
      <c r="D11" s="96">
        <f t="shared" si="1"/>
        <v>95640</v>
      </c>
      <c r="E11" s="108">
        <f t="shared" ref="E11:E14" si="2">D11/C11</f>
        <v>0.16551294475979511</v>
      </c>
      <c r="F11" s="96">
        <f t="shared" si="1"/>
        <v>673480</v>
      </c>
    </row>
    <row r="12" spans="1:8" x14ac:dyDescent="0.25">
      <c r="A12" s="13" t="s">
        <v>68</v>
      </c>
      <c r="B12" s="84">
        <v>456672.49</v>
      </c>
      <c r="C12" s="84">
        <v>577840</v>
      </c>
      <c r="D12" s="84">
        <v>95640</v>
      </c>
      <c r="E12" s="109">
        <f t="shared" si="2"/>
        <v>0.16551294475979511</v>
      </c>
      <c r="F12" s="84">
        <f>C12+D12</f>
        <v>673480</v>
      </c>
    </row>
    <row r="13" spans="1:8" x14ac:dyDescent="0.25">
      <c r="A13" s="25" t="s">
        <v>69</v>
      </c>
      <c r="B13" s="97">
        <f>B14</f>
        <v>9426.14</v>
      </c>
      <c r="C13" s="97">
        <f t="shared" ref="C13:F13" si="3">C14</f>
        <v>6000</v>
      </c>
      <c r="D13" s="97">
        <f t="shared" si="3"/>
        <v>-870</v>
      </c>
      <c r="E13" s="108">
        <f t="shared" si="2"/>
        <v>-0.14499999999999999</v>
      </c>
      <c r="F13" s="97">
        <f t="shared" si="3"/>
        <v>5130</v>
      </c>
    </row>
    <row r="14" spans="1:8" x14ac:dyDescent="0.25">
      <c r="A14" s="13" t="s">
        <v>70</v>
      </c>
      <c r="B14" s="84">
        <v>9426.14</v>
      </c>
      <c r="C14" s="84">
        <v>6000</v>
      </c>
      <c r="D14" s="84">
        <v>-870</v>
      </c>
      <c r="E14" s="109">
        <f t="shared" si="2"/>
        <v>-0.14499999999999999</v>
      </c>
      <c r="F14" s="84">
        <f>C14+D14</f>
        <v>5130</v>
      </c>
    </row>
    <row r="15" spans="1:8" x14ac:dyDescent="0.25">
      <c r="A15" s="25" t="s">
        <v>71</v>
      </c>
      <c r="B15" s="97">
        <f>SUM(B16:B16)</f>
        <v>2855.97</v>
      </c>
      <c r="C15" s="97">
        <f>SUM(C16:C16)</f>
        <v>0</v>
      </c>
      <c r="D15" s="97">
        <f>SUM(D16:D16)</f>
        <v>0</v>
      </c>
      <c r="E15" s="108">
        <v>0</v>
      </c>
      <c r="F15" s="97">
        <f>SUM(F16:F16)</f>
        <v>0</v>
      </c>
    </row>
    <row r="16" spans="1:8" x14ac:dyDescent="0.25">
      <c r="A16" s="13" t="s">
        <v>72</v>
      </c>
      <c r="B16" s="84">
        <v>2855.97</v>
      </c>
      <c r="C16" s="84">
        <v>0</v>
      </c>
      <c r="D16" s="84">
        <v>0</v>
      </c>
      <c r="E16" s="109">
        <v>0</v>
      </c>
      <c r="F16" s="84">
        <f>C16+D16</f>
        <v>0</v>
      </c>
    </row>
    <row r="19" spans="1:6" ht="15.75" customHeight="1" x14ac:dyDescent="0.25">
      <c r="A19" s="117" t="s">
        <v>41</v>
      </c>
      <c r="B19" s="117"/>
      <c r="C19" s="117"/>
      <c r="D19" s="117"/>
      <c r="E19" s="117"/>
      <c r="F19" s="117"/>
    </row>
    <row r="20" spans="1:6" ht="18" x14ac:dyDescent="0.25">
      <c r="A20" s="4"/>
      <c r="B20" s="4"/>
      <c r="C20" s="4"/>
      <c r="D20" s="4"/>
      <c r="E20" s="87"/>
      <c r="F20" s="5"/>
    </row>
    <row r="21" spans="1:6" x14ac:dyDescent="0.25">
      <c r="A21" s="19" t="s">
        <v>42</v>
      </c>
      <c r="B21" s="18" t="s">
        <v>96</v>
      </c>
      <c r="C21" s="19" t="s">
        <v>97</v>
      </c>
      <c r="D21" s="19" t="s">
        <v>63</v>
      </c>
      <c r="E21" s="88" t="s">
        <v>62</v>
      </c>
      <c r="F21" s="19" t="s">
        <v>98</v>
      </c>
    </row>
    <row r="22" spans="1:6" x14ac:dyDescent="0.25">
      <c r="A22" s="37" t="s">
        <v>1</v>
      </c>
      <c r="B22" s="81">
        <f>B23+B25+B27</f>
        <v>468954.6</v>
      </c>
      <c r="C22" s="81">
        <f>C23+C25+C27+C29</f>
        <v>583840</v>
      </c>
      <c r="D22" s="81">
        <f>D23+D25+D27</f>
        <v>94770</v>
      </c>
      <c r="E22" s="89">
        <f>D22/C22</f>
        <v>0.1623218690052069</v>
      </c>
      <c r="F22" s="81">
        <f>F23+F25+F27+F29</f>
        <v>678610</v>
      </c>
    </row>
    <row r="23" spans="1:6" ht="15.75" customHeight="1" x14ac:dyDescent="0.25">
      <c r="A23" s="25" t="s">
        <v>67</v>
      </c>
      <c r="B23" s="97">
        <f>B24</f>
        <v>456672.49</v>
      </c>
      <c r="C23" s="97">
        <f t="shared" ref="C23:F23" si="4">C24</f>
        <v>577840</v>
      </c>
      <c r="D23" s="97">
        <f t="shared" si="4"/>
        <v>95640</v>
      </c>
      <c r="E23" s="108">
        <f t="shared" ref="E23:E26" si="5">D23/C23</f>
        <v>0.16551294475979511</v>
      </c>
      <c r="F23" s="97">
        <f t="shared" si="4"/>
        <v>673480</v>
      </c>
    </row>
    <row r="24" spans="1:6" x14ac:dyDescent="0.25">
      <c r="A24" s="13" t="s">
        <v>68</v>
      </c>
      <c r="B24" s="83">
        <v>456672.49</v>
      </c>
      <c r="C24" s="84">
        <v>577840</v>
      </c>
      <c r="D24" s="84">
        <v>95640</v>
      </c>
      <c r="E24" s="109">
        <f t="shared" si="5"/>
        <v>0.16551294475979511</v>
      </c>
      <c r="F24" s="84">
        <f>C24+D24</f>
        <v>673480</v>
      </c>
    </row>
    <row r="25" spans="1:6" x14ac:dyDescent="0.25">
      <c r="A25" s="25" t="s">
        <v>69</v>
      </c>
      <c r="B25" s="97">
        <f>SUM(B26:B26)</f>
        <v>9426.14</v>
      </c>
      <c r="C25" s="97">
        <f>SUM(C26:C26)</f>
        <v>6000</v>
      </c>
      <c r="D25" s="97">
        <f>SUM(D26:D26)</f>
        <v>-870</v>
      </c>
      <c r="E25" s="108">
        <f t="shared" si="5"/>
        <v>-0.14499999999999999</v>
      </c>
      <c r="F25" s="97">
        <f>SUM(F26:F26)</f>
        <v>5130</v>
      </c>
    </row>
    <row r="26" spans="1:6" x14ac:dyDescent="0.25">
      <c r="A26" s="13" t="s">
        <v>70</v>
      </c>
      <c r="B26" s="83">
        <v>9426.14</v>
      </c>
      <c r="C26" s="84">
        <v>6000</v>
      </c>
      <c r="D26" s="84">
        <v>-870</v>
      </c>
      <c r="E26" s="109">
        <f t="shared" si="5"/>
        <v>-0.14499999999999999</v>
      </c>
      <c r="F26" s="84">
        <f>C26+D26</f>
        <v>5130</v>
      </c>
    </row>
    <row r="27" spans="1:6" x14ac:dyDescent="0.25">
      <c r="A27" s="25" t="s">
        <v>71</v>
      </c>
      <c r="B27" s="97">
        <f>SUM(B28:B28)</f>
        <v>2855.97</v>
      </c>
      <c r="C27" s="97">
        <f>SUM(C28:C28)</f>
        <v>0</v>
      </c>
      <c r="D27" s="97">
        <f>SUM(D28:D28)</f>
        <v>0</v>
      </c>
      <c r="E27" s="108">
        <v>0</v>
      </c>
      <c r="F27" s="97">
        <f>SUM(F28:F28)</f>
        <v>0</v>
      </c>
    </row>
    <row r="28" spans="1:6" x14ac:dyDescent="0.25">
      <c r="A28" s="13" t="s">
        <v>72</v>
      </c>
      <c r="B28" s="83">
        <v>2855.97</v>
      </c>
      <c r="C28" s="84">
        <v>0</v>
      </c>
      <c r="D28" s="84">
        <v>0</v>
      </c>
      <c r="E28" s="109">
        <v>0</v>
      </c>
      <c r="F28" s="84">
        <f>C28+D28</f>
        <v>0</v>
      </c>
    </row>
    <row r="29" spans="1:6" x14ac:dyDescent="0.25">
      <c r="A29" s="25" t="s">
        <v>73</v>
      </c>
      <c r="B29" s="97">
        <f>SUM(B30:B32)</f>
        <v>396.8</v>
      </c>
      <c r="C29" s="97">
        <f t="shared" ref="C29:F29" si="6">SUM(C30:C32)</f>
        <v>0</v>
      </c>
      <c r="D29" s="97">
        <f t="shared" si="6"/>
        <v>0</v>
      </c>
      <c r="E29" s="108">
        <v>0</v>
      </c>
      <c r="F29" s="97">
        <f t="shared" si="6"/>
        <v>0</v>
      </c>
    </row>
    <row r="30" spans="1:6" x14ac:dyDescent="0.25">
      <c r="A30" s="13" t="s">
        <v>74</v>
      </c>
      <c r="B30" s="83">
        <v>396.8</v>
      </c>
      <c r="C30" s="84">
        <v>0</v>
      </c>
      <c r="D30" s="84">
        <v>0</v>
      </c>
      <c r="E30" s="109">
        <v>0</v>
      </c>
      <c r="F30" s="84">
        <f>C30+D30</f>
        <v>0</v>
      </c>
    </row>
  </sheetData>
  <mergeCells count="5">
    <mergeCell ref="A1:F1"/>
    <mergeCell ref="A3:F3"/>
    <mergeCell ref="A5:F5"/>
    <mergeCell ref="A7:F7"/>
    <mergeCell ref="A19:F19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D13" sqref="D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7" t="s">
        <v>99</v>
      </c>
      <c r="B1" s="117"/>
      <c r="C1" s="117"/>
      <c r="D1" s="117"/>
      <c r="E1" s="117"/>
      <c r="F1" s="11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7" t="s">
        <v>19</v>
      </c>
      <c r="B3" s="117"/>
      <c r="C3" s="117"/>
      <c r="D3" s="117"/>
      <c r="E3" s="130"/>
      <c r="F3" s="13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7" t="s">
        <v>4</v>
      </c>
      <c r="B5" s="118"/>
      <c r="C5" s="118"/>
      <c r="D5" s="118"/>
      <c r="E5" s="118"/>
      <c r="F5" s="11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7" t="s">
        <v>12</v>
      </c>
      <c r="B7" s="135"/>
      <c r="C7" s="135"/>
      <c r="D7" s="135"/>
      <c r="E7" s="135"/>
      <c r="F7" s="135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9" t="s">
        <v>42</v>
      </c>
      <c r="B9" s="18" t="s">
        <v>96</v>
      </c>
      <c r="C9" s="19" t="s">
        <v>97</v>
      </c>
      <c r="D9" s="19" t="s">
        <v>63</v>
      </c>
      <c r="E9" s="88" t="s">
        <v>62</v>
      </c>
      <c r="F9" s="19" t="s">
        <v>98</v>
      </c>
    </row>
    <row r="10" spans="1:6" ht="15.75" customHeight="1" x14ac:dyDescent="0.25">
      <c r="A10" s="11" t="s">
        <v>13</v>
      </c>
      <c r="B10" s="98">
        <f>B11+B13</f>
        <v>469351.39999999997</v>
      </c>
      <c r="C10" s="98">
        <f t="shared" ref="C10:F10" si="0">C11+C13</f>
        <v>583840</v>
      </c>
      <c r="D10" s="98">
        <f t="shared" si="0"/>
        <v>94770</v>
      </c>
      <c r="E10" s="100">
        <f>D10/C10</f>
        <v>0.1623218690052069</v>
      </c>
      <c r="F10" s="98">
        <f t="shared" si="0"/>
        <v>678610</v>
      </c>
    </row>
    <row r="11" spans="1:6" ht="15.75" customHeight="1" x14ac:dyDescent="0.25">
      <c r="A11" s="11" t="s">
        <v>14</v>
      </c>
      <c r="B11" s="82">
        <f>B12</f>
        <v>466495.43</v>
      </c>
      <c r="C11" s="82">
        <f t="shared" ref="C11:F11" si="1">C12</f>
        <v>583840</v>
      </c>
      <c r="D11" s="82">
        <f t="shared" si="1"/>
        <v>94770</v>
      </c>
      <c r="E11" s="90">
        <f t="shared" ref="E11:E12" si="2">D11/C11</f>
        <v>0.1623218690052069</v>
      </c>
      <c r="F11" s="82">
        <f t="shared" si="1"/>
        <v>678610</v>
      </c>
    </row>
    <row r="12" spans="1:6" x14ac:dyDescent="0.25">
      <c r="A12" s="99" t="s">
        <v>15</v>
      </c>
      <c r="B12" s="83">
        <v>466495.43</v>
      </c>
      <c r="C12" s="84">
        <v>583840</v>
      </c>
      <c r="D12" s="84">
        <v>94770</v>
      </c>
      <c r="E12" s="110">
        <f t="shared" si="2"/>
        <v>0.1623218690052069</v>
      </c>
      <c r="F12" s="84">
        <f>D12+C12</f>
        <v>678610</v>
      </c>
    </row>
    <row r="13" spans="1:6" ht="25.5" x14ac:dyDescent="0.25">
      <c r="A13" s="11" t="s">
        <v>75</v>
      </c>
      <c r="B13" s="82">
        <f>B14</f>
        <v>2855.97</v>
      </c>
      <c r="C13" s="82">
        <f t="shared" ref="C13:F13" si="3">C14</f>
        <v>0</v>
      </c>
      <c r="D13" s="82">
        <f t="shared" si="3"/>
        <v>0</v>
      </c>
      <c r="E13" s="90">
        <v>0</v>
      </c>
      <c r="F13" s="82">
        <f t="shared" si="3"/>
        <v>0</v>
      </c>
    </row>
    <row r="14" spans="1:6" x14ac:dyDescent="0.25">
      <c r="A14" s="17" t="s">
        <v>76</v>
      </c>
      <c r="B14" s="83">
        <v>2855.97</v>
      </c>
      <c r="C14" s="84">
        <v>0</v>
      </c>
      <c r="D14" s="84">
        <v>0</v>
      </c>
      <c r="E14" s="91">
        <v>0</v>
      </c>
      <c r="F14" s="86">
        <f>C14+D14</f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7" t="s">
        <v>99</v>
      </c>
      <c r="B1" s="117"/>
      <c r="C1" s="117"/>
      <c r="D1" s="117"/>
      <c r="E1" s="117"/>
      <c r="F1" s="117"/>
      <c r="G1" s="117"/>
      <c r="H1" s="11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7" t="s">
        <v>19</v>
      </c>
      <c r="B3" s="117"/>
      <c r="C3" s="117"/>
      <c r="D3" s="117"/>
      <c r="E3" s="117"/>
      <c r="F3" s="117"/>
      <c r="G3" s="117"/>
      <c r="H3" s="11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7" t="s">
        <v>47</v>
      </c>
      <c r="B5" s="117"/>
      <c r="C5" s="117"/>
      <c r="D5" s="117"/>
      <c r="E5" s="117"/>
      <c r="F5" s="117"/>
      <c r="G5" s="117"/>
      <c r="H5" s="11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x14ac:dyDescent="0.25">
      <c r="A7" s="19" t="s">
        <v>5</v>
      </c>
      <c r="B7" s="18" t="s">
        <v>6</v>
      </c>
      <c r="C7" s="18" t="s">
        <v>30</v>
      </c>
      <c r="D7" s="18" t="s">
        <v>96</v>
      </c>
      <c r="E7" s="19" t="s">
        <v>97</v>
      </c>
      <c r="F7" s="19" t="s">
        <v>63</v>
      </c>
      <c r="G7" s="88" t="s">
        <v>62</v>
      </c>
      <c r="H7" s="19" t="s">
        <v>98</v>
      </c>
    </row>
    <row r="8" spans="1:8" x14ac:dyDescent="0.25">
      <c r="A8" s="35"/>
      <c r="B8" s="36"/>
      <c r="C8" s="34" t="s">
        <v>49</v>
      </c>
      <c r="D8" s="36"/>
      <c r="E8" s="35"/>
      <c r="F8" s="35"/>
      <c r="G8" s="35"/>
      <c r="H8" s="35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8" x14ac:dyDescent="0.25">
      <c r="A11" s="11"/>
      <c r="B11" s="15"/>
      <c r="C11" s="38"/>
      <c r="D11" s="8"/>
      <c r="E11" s="9"/>
      <c r="F11" s="9"/>
      <c r="G11" s="9"/>
      <c r="H11" s="9"/>
    </row>
    <row r="12" spans="1:8" x14ac:dyDescent="0.25">
      <c r="A12" s="11"/>
      <c r="B12" s="15"/>
      <c r="C12" s="34" t="s">
        <v>52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3" t="s">
        <v>17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4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7" t="s">
        <v>99</v>
      </c>
      <c r="B1" s="117"/>
      <c r="C1" s="117"/>
      <c r="D1" s="117"/>
      <c r="E1" s="117"/>
      <c r="F1" s="11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17" t="s">
        <v>19</v>
      </c>
      <c r="B3" s="117"/>
      <c r="C3" s="117"/>
      <c r="D3" s="117"/>
      <c r="E3" s="117"/>
      <c r="F3" s="11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7" t="s">
        <v>48</v>
      </c>
      <c r="B5" s="117"/>
      <c r="C5" s="117"/>
      <c r="D5" s="117"/>
      <c r="E5" s="117"/>
      <c r="F5" s="117"/>
    </row>
    <row r="6" spans="1:6" ht="18" x14ac:dyDescent="0.25">
      <c r="A6" s="4"/>
      <c r="B6" s="4"/>
      <c r="C6" s="4"/>
      <c r="D6" s="4"/>
      <c r="E6" s="5"/>
      <c r="F6" s="5"/>
    </row>
    <row r="7" spans="1:6" x14ac:dyDescent="0.25">
      <c r="A7" s="18" t="s">
        <v>42</v>
      </c>
      <c r="B7" s="18" t="s">
        <v>96</v>
      </c>
      <c r="C7" s="19" t="s">
        <v>97</v>
      </c>
      <c r="D7" s="19" t="s">
        <v>63</v>
      </c>
      <c r="E7" s="88" t="s">
        <v>62</v>
      </c>
      <c r="F7" s="19" t="s">
        <v>98</v>
      </c>
    </row>
    <row r="8" spans="1:6" x14ac:dyDescent="0.25">
      <c r="A8" s="11" t="s">
        <v>49</v>
      </c>
      <c r="B8" s="8"/>
      <c r="C8" s="9"/>
      <c r="D8" s="9"/>
      <c r="E8" s="9"/>
      <c r="F8" s="9"/>
    </row>
    <row r="9" spans="1:6" ht="25.5" x14ac:dyDescent="0.25">
      <c r="A9" s="11" t="s">
        <v>50</v>
      </c>
      <c r="B9" s="8"/>
      <c r="C9" s="9"/>
      <c r="D9" s="9"/>
      <c r="E9" s="9"/>
      <c r="F9" s="9"/>
    </row>
    <row r="10" spans="1:6" ht="25.5" x14ac:dyDescent="0.25">
      <c r="A10" s="16" t="s">
        <v>51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52</v>
      </c>
      <c r="B12" s="8"/>
      <c r="C12" s="9"/>
      <c r="D12" s="9"/>
      <c r="E12" s="9"/>
      <c r="F12" s="9"/>
    </row>
    <row r="13" spans="1:6" x14ac:dyDescent="0.25">
      <c r="A13" s="23" t="s">
        <v>43</v>
      </c>
      <c r="B13" s="8"/>
      <c r="C13" s="9"/>
      <c r="D13" s="9"/>
      <c r="E13" s="9"/>
      <c r="F13" s="9"/>
    </row>
    <row r="14" spans="1:6" x14ac:dyDescent="0.25">
      <c r="A14" s="13" t="s">
        <v>44</v>
      </c>
      <c r="B14" s="8"/>
      <c r="C14" s="9"/>
      <c r="D14" s="9"/>
      <c r="E14" s="9"/>
      <c r="F14" s="10"/>
    </row>
    <row r="15" spans="1:6" x14ac:dyDescent="0.25">
      <c r="A15" s="23" t="s">
        <v>45</v>
      </c>
      <c r="B15" s="8"/>
      <c r="C15" s="9"/>
      <c r="D15" s="9"/>
      <c r="E15" s="9"/>
      <c r="F15" s="10"/>
    </row>
    <row r="16" spans="1:6" x14ac:dyDescent="0.25">
      <c r="A16" s="13" t="s">
        <v>46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3"/>
  <sheetViews>
    <sheetView tabSelected="1" topLeftCell="A4" workbookViewId="0">
      <selection activeCell="D15" sqref="D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  <col min="8" max="8" width="25.28515625" style="60" customWidth="1"/>
    <col min="9" max="9" width="25.28515625" customWidth="1"/>
  </cols>
  <sheetData>
    <row r="1" spans="1:9" ht="42" customHeight="1" x14ac:dyDescent="0.25">
      <c r="A1" s="117" t="s">
        <v>99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4"/>
      <c r="B2" s="4"/>
      <c r="C2" s="4"/>
      <c r="D2" s="4"/>
      <c r="E2" s="4"/>
      <c r="F2" s="4"/>
      <c r="G2" s="4"/>
      <c r="H2" s="87"/>
      <c r="I2" s="5"/>
    </row>
    <row r="3" spans="1:9" ht="18" customHeight="1" x14ac:dyDescent="0.25">
      <c r="A3" s="117" t="s">
        <v>18</v>
      </c>
      <c r="B3" s="118"/>
      <c r="C3" s="118"/>
      <c r="D3" s="118"/>
      <c r="E3" s="118"/>
      <c r="F3" s="118"/>
      <c r="G3" s="118"/>
      <c r="H3" s="118"/>
      <c r="I3" s="118"/>
    </row>
    <row r="4" spans="1:9" ht="18" x14ac:dyDescent="0.25">
      <c r="A4" s="4"/>
      <c r="B4" s="4"/>
      <c r="C4" s="4"/>
      <c r="D4" s="4"/>
      <c r="E4" s="4"/>
      <c r="F4" s="4"/>
      <c r="G4" s="4"/>
      <c r="H4" s="87"/>
      <c r="I4" s="5"/>
    </row>
    <row r="5" spans="1:9" x14ac:dyDescent="0.25">
      <c r="A5" s="142" t="s">
        <v>20</v>
      </c>
      <c r="B5" s="143"/>
      <c r="C5" s="144"/>
      <c r="D5" s="18" t="s">
        <v>21</v>
      </c>
      <c r="E5" s="18" t="s">
        <v>96</v>
      </c>
      <c r="F5" s="19" t="s">
        <v>97</v>
      </c>
      <c r="G5" s="19" t="s">
        <v>63</v>
      </c>
      <c r="H5" s="88" t="s">
        <v>62</v>
      </c>
      <c r="I5" s="19" t="s">
        <v>98</v>
      </c>
    </row>
    <row r="6" spans="1:9" ht="15" customHeight="1" x14ac:dyDescent="0.25">
      <c r="A6" s="136" t="s">
        <v>13</v>
      </c>
      <c r="B6" s="137"/>
      <c r="C6" s="138"/>
      <c r="D6" s="18"/>
      <c r="E6" s="101">
        <f>E7+E23</f>
        <v>469351.39999999997</v>
      </c>
      <c r="F6" s="101">
        <f t="shared" ref="F6" si="0">F7+F23</f>
        <v>583840</v>
      </c>
      <c r="G6" s="101">
        <f t="shared" ref="G6" si="1">G7+G23</f>
        <v>94770</v>
      </c>
      <c r="H6" s="111">
        <f>G6/F6</f>
        <v>0.1623218690052069</v>
      </c>
      <c r="I6" s="101">
        <f t="shared" ref="I6" si="2">I7+I23</f>
        <v>678610</v>
      </c>
    </row>
    <row r="7" spans="1:9" ht="15" customHeight="1" x14ac:dyDescent="0.25">
      <c r="A7" s="139" t="s">
        <v>77</v>
      </c>
      <c r="B7" s="140"/>
      <c r="C7" s="141"/>
      <c r="D7" s="27" t="s">
        <v>78</v>
      </c>
      <c r="E7" s="82">
        <f>E8</f>
        <v>466495.43</v>
      </c>
      <c r="F7" s="82">
        <f t="shared" ref="F7:I7" si="3">F8</f>
        <v>583840</v>
      </c>
      <c r="G7" s="82">
        <f t="shared" si="3"/>
        <v>94770</v>
      </c>
      <c r="H7" s="90">
        <f>G7/F7</f>
        <v>0.1623218690052069</v>
      </c>
      <c r="I7" s="82">
        <f t="shared" si="3"/>
        <v>678610</v>
      </c>
    </row>
    <row r="8" spans="1:9" ht="27" customHeight="1" x14ac:dyDescent="0.25">
      <c r="A8" s="139" t="s">
        <v>79</v>
      </c>
      <c r="B8" s="140"/>
      <c r="C8" s="141"/>
      <c r="D8" s="27" t="s">
        <v>80</v>
      </c>
      <c r="E8" s="82">
        <f>E9+E14+E20</f>
        <v>466495.43</v>
      </c>
      <c r="F8" s="82">
        <f t="shared" ref="F8:I8" si="4">F9+F14+F20</f>
        <v>583840</v>
      </c>
      <c r="G8" s="82">
        <f>G9+G14+G20</f>
        <v>94770</v>
      </c>
      <c r="H8" s="90">
        <f>G8/F8</f>
        <v>0.1623218690052069</v>
      </c>
      <c r="I8" s="82">
        <f t="shared" si="4"/>
        <v>678610</v>
      </c>
    </row>
    <row r="9" spans="1:9" x14ac:dyDescent="0.25">
      <c r="A9" s="145" t="s">
        <v>81</v>
      </c>
      <c r="B9" s="146"/>
      <c r="C9" s="147"/>
      <c r="D9" s="33" t="s">
        <v>82</v>
      </c>
      <c r="E9" s="83">
        <f>E10</f>
        <v>456672.49</v>
      </c>
      <c r="F9" s="83">
        <f>F10</f>
        <v>577840</v>
      </c>
      <c r="G9" s="83">
        <f t="shared" ref="G9" si="5">G10</f>
        <v>95640</v>
      </c>
      <c r="H9" s="110">
        <f t="shared" ref="H9:H19" si="6">G9/F9</f>
        <v>0.16551294475979511</v>
      </c>
      <c r="I9" s="83">
        <f>F9+G9</f>
        <v>673480</v>
      </c>
    </row>
    <row r="10" spans="1:9" x14ac:dyDescent="0.25">
      <c r="A10" s="151">
        <v>3</v>
      </c>
      <c r="B10" s="152"/>
      <c r="C10" s="153"/>
      <c r="D10" s="26" t="s">
        <v>9</v>
      </c>
      <c r="E10" s="83">
        <f>SUM(E11:E13)</f>
        <v>456672.49</v>
      </c>
      <c r="F10" s="83">
        <f>SUM(F11:F13)</f>
        <v>577840</v>
      </c>
      <c r="G10" s="83">
        <f t="shared" ref="G10" si="7">SUM(G11:G13)</f>
        <v>95640</v>
      </c>
      <c r="H10" s="110">
        <f t="shared" si="6"/>
        <v>0.16551294475979511</v>
      </c>
      <c r="I10" s="83">
        <f t="shared" ref="I10:I22" si="8">F10+G10</f>
        <v>673480</v>
      </c>
    </row>
    <row r="11" spans="1:9" x14ac:dyDescent="0.25">
      <c r="A11" s="148">
        <v>31</v>
      </c>
      <c r="B11" s="149"/>
      <c r="C11" s="150"/>
      <c r="D11" s="26" t="s">
        <v>10</v>
      </c>
      <c r="E11" s="83">
        <v>379623.41</v>
      </c>
      <c r="F11" s="84">
        <v>500500</v>
      </c>
      <c r="G11" s="84">
        <v>97420</v>
      </c>
      <c r="H11" s="110">
        <f t="shared" si="6"/>
        <v>0.19464535464535465</v>
      </c>
      <c r="I11" s="83">
        <f t="shared" si="8"/>
        <v>597920</v>
      </c>
    </row>
    <row r="12" spans="1:9" ht="15" customHeight="1" x14ac:dyDescent="0.25">
      <c r="A12" s="148">
        <v>32</v>
      </c>
      <c r="B12" s="149"/>
      <c r="C12" s="150"/>
      <c r="D12" s="26" t="s">
        <v>22</v>
      </c>
      <c r="E12" s="83">
        <v>76149.08</v>
      </c>
      <c r="F12" s="84">
        <v>76540</v>
      </c>
      <c r="G12" s="84">
        <v>-1830</v>
      </c>
      <c r="H12" s="110">
        <f t="shared" si="6"/>
        <v>-2.3909067154429055E-2</v>
      </c>
      <c r="I12" s="83">
        <f t="shared" si="8"/>
        <v>74710</v>
      </c>
    </row>
    <row r="13" spans="1:9" ht="14.25" customHeight="1" x14ac:dyDescent="0.25">
      <c r="A13" s="52">
        <v>34</v>
      </c>
      <c r="B13" s="53"/>
      <c r="C13" s="54"/>
      <c r="D13" s="26" t="s">
        <v>66</v>
      </c>
      <c r="E13" s="83">
        <v>900</v>
      </c>
      <c r="F13" s="84">
        <v>800</v>
      </c>
      <c r="G13" s="84">
        <v>50</v>
      </c>
      <c r="H13" s="110">
        <f t="shared" si="6"/>
        <v>6.25E-2</v>
      </c>
      <c r="I13" s="83">
        <f t="shared" si="8"/>
        <v>850</v>
      </c>
    </row>
    <row r="14" spans="1:9" ht="25.5" customHeight="1" x14ac:dyDescent="0.25">
      <c r="A14" s="145" t="s">
        <v>83</v>
      </c>
      <c r="B14" s="146"/>
      <c r="C14" s="147"/>
      <c r="D14" s="33" t="s">
        <v>84</v>
      </c>
      <c r="E14" s="83">
        <f>E15+E18</f>
        <v>9426.14</v>
      </c>
      <c r="F14" s="83">
        <f>F15+F18</f>
        <v>6000</v>
      </c>
      <c r="G14" s="83">
        <f>G15+G18</f>
        <v>-870</v>
      </c>
      <c r="H14" s="110">
        <f t="shared" si="6"/>
        <v>-0.14499999999999999</v>
      </c>
      <c r="I14" s="83">
        <f t="shared" si="8"/>
        <v>5130</v>
      </c>
    </row>
    <row r="15" spans="1:9" x14ac:dyDescent="0.25">
      <c r="A15" s="151">
        <v>3</v>
      </c>
      <c r="B15" s="152"/>
      <c r="C15" s="153"/>
      <c r="D15" s="26" t="s">
        <v>102</v>
      </c>
      <c r="E15" s="83">
        <f>SUM(E16:E17)</f>
        <v>5988.1399999999994</v>
      </c>
      <c r="F15" s="83">
        <f>SUM(F16:F17)</f>
        <v>4900</v>
      </c>
      <c r="G15" s="83">
        <f>SUM(G16:G17)</f>
        <v>-4900</v>
      </c>
      <c r="H15" s="110">
        <f t="shared" si="6"/>
        <v>-1</v>
      </c>
      <c r="I15" s="83">
        <f t="shared" si="8"/>
        <v>0</v>
      </c>
    </row>
    <row r="16" spans="1:9" x14ac:dyDescent="0.25">
      <c r="A16" s="148">
        <v>31</v>
      </c>
      <c r="B16" s="149"/>
      <c r="C16" s="150"/>
      <c r="D16" s="26" t="s">
        <v>10</v>
      </c>
      <c r="E16" s="83">
        <v>3823.91</v>
      </c>
      <c r="F16" s="84">
        <v>4900</v>
      </c>
      <c r="G16" s="84">
        <v>-4900</v>
      </c>
      <c r="H16" s="110">
        <f t="shared" si="6"/>
        <v>-1</v>
      </c>
      <c r="I16" s="83">
        <f t="shared" si="8"/>
        <v>0</v>
      </c>
    </row>
    <row r="17" spans="1:9" ht="15" customHeight="1" x14ac:dyDescent="0.25">
      <c r="A17" s="148">
        <v>32</v>
      </c>
      <c r="B17" s="149"/>
      <c r="C17" s="150"/>
      <c r="D17" s="26" t="s">
        <v>22</v>
      </c>
      <c r="E17" s="83">
        <v>2164.23</v>
      </c>
      <c r="F17" s="84">
        <v>0</v>
      </c>
      <c r="G17" s="84">
        <v>0</v>
      </c>
      <c r="H17" s="110">
        <v>0</v>
      </c>
      <c r="I17" s="83">
        <f t="shared" si="8"/>
        <v>0</v>
      </c>
    </row>
    <row r="18" spans="1:9" ht="25.5" x14ac:dyDescent="0.25">
      <c r="A18" s="151">
        <v>4</v>
      </c>
      <c r="B18" s="152"/>
      <c r="C18" s="153"/>
      <c r="D18" s="26" t="s">
        <v>11</v>
      </c>
      <c r="E18" s="83">
        <f>E19</f>
        <v>3438</v>
      </c>
      <c r="F18" s="83">
        <f>F19</f>
        <v>1100</v>
      </c>
      <c r="G18" s="83">
        <f t="shared" ref="G18" si="9">G19</f>
        <v>4030</v>
      </c>
      <c r="H18" s="110">
        <f t="shared" si="6"/>
        <v>3.6636363636363636</v>
      </c>
      <c r="I18" s="83">
        <f t="shared" si="8"/>
        <v>5130</v>
      </c>
    </row>
    <row r="19" spans="1:9" ht="25.5" x14ac:dyDescent="0.25">
      <c r="A19" s="148">
        <v>42</v>
      </c>
      <c r="B19" s="149"/>
      <c r="C19" s="150"/>
      <c r="D19" s="26" t="s">
        <v>29</v>
      </c>
      <c r="E19" s="83">
        <v>3438</v>
      </c>
      <c r="F19" s="84">
        <v>1100</v>
      </c>
      <c r="G19" s="84">
        <v>4030</v>
      </c>
      <c r="H19" s="110">
        <f t="shared" si="6"/>
        <v>3.6636363636363636</v>
      </c>
      <c r="I19" s="83">
        <f t="shared" si="8"/>
        <v>5130</v>
      </c>
    </row>
    <row r="20" spans="1:9" x14ac:dyDescent="0.25">
      <c r="A20" s="145" t="s">
        <v>86</v>
      </c>
      <c r="B20" s="146"/>
      <c r="C20" s="147"/>
      <c r="D20" s="16" t="s">
        <v>85</v>
      </c>
      <c r="E20" s="83">
        <f>E21</f>
        <v>396.8</v>
      </c>
      <c r="F20" s="83">
        <v>0</v>
      </c>
      <c r="G20" s="83">
        <f>G21</f>
        <v>0</v>
      </c>
      <c r="H20" s="110">
        <v>0</v>
      </c>
      <c r="I20" s="83">
        <f t="shared" si="8"/>
        <v>0</v>
      </c>
    </row>
    <row r="21" spans="1:9" x14ac:dyDescent="0.25">
      <c r="A21" s="151">
        <v>3</v>
      </c>
      <c r="B21" s="152"/>
      <c r="C21" s="153"/>
      <c r="D21" s="26" t="s">
        <v>9</v>
      </c>
      <c r="E21" s="83">
        <f>E22</f>
        <v>396.8</v>
      </c>
      <c r="F21" s="83">
        <v>0</v>
      </c>
      <c r="G21" s="83">
        <f>G22</f>
        <v>0</v>
      </c>
      <c r="H21" s="110">
        <v>0</v>
      </c>
      <c r="I21" s="83">
        <f t="shared" si="8"/>
        <v>0</v>
      </c>
    </row>
    <row r="22" spans="1:9" x14ac:dyDescent="0.25">
      <c r="A22" s="148">
        <v>31</v>
      </c>
      <c r="B22" s="149"/>
      <c r="C22" s="150"/>
      <c r="D22" s="26" t="s">
        <v>10</v>
      </c>
      <c r="E22" s="83">
        <v>396.8</v>
      </c>
      <c r="F22" s="84">
        <v>0</v>
      </c>
      <c r="G22" s="83">
        <v>0</v>
      </c>
      <c r="H22" s="110">
        <v>0</v>
      </c>
      <c r="I22" s="83">
        <f t="shared" si="8"/>
        <v>0</v>
      </c>
    </row>
    <row r="23" spans="1:9" x14ac:dyDescent="0.25">
      <c r="A23" s="139" t="s">
        <v>87</v>
      </c>
      <c r="B23" s="140"/>
      <c r="C23" s="141"/>
      <c r="D23" s="27" t="s">
        <v>88</v>
      </c>
      <c r="E23" s="82">
        <f>E24</f>
        <v>2855.97</v>
      </c>
      <c r="F23" s="82">
        <f t="shared" ref="F23:I23" si="10">F24</f>
        <v>0</v>
      </c>
      <c r="G23" s="82">
        <f t="shared" si="10"/>
        <v>0</v>
      </c>
      <c r="H23" s="90">
        <v>0</v>
      </c>
      <c r="I23" s="82">
        <f t="shared" si="10"/>
        <v>0</v>
      </c>
    </row>
    <row r="24" spans="1:9" ht="25.5" x14ac:dyDescent="0.25">
      <c r="A24" s="139" t="s">
        <v>89</v>
      </c>
      <c r="B24" s="140"/>
      <c r="C24" s="141"/>
      <c r="D24" s="27" t="s">
        <v>92</v>
      </c>
      <c r="E24" s="82">
        <f>E25</f>
        <v>2855.97</v>
      </c>
      <c r="F24" s="82">
        <f t="shared" ref="F24:I25" si="11">F25</f>
        <v>0</v>
      </c>
      <c r="G24" s="82">
        <f t="shared" si="11"/>
        <v>0</v>
      </c>
      <c r="H24" s="90">
        <v>0</v>
      </c>
      <c r="I24" s="82">
        <f t="shared" si="11"/>
        <v>0</v>
      </c>
    </row>
    <row r="25" spans="1:9" x14ac:dyDescent="0.25">
      <c r="A25" s="145" t="s">
        <v>90</v>
      </c>
      <c r="B25" s="146"/>
      <c r="C25" s="147"/>
      <c r="D25" s="33" t="s">
        <v>91</v>
      </c>
      <c r="E25" s="83">
        <f>E26</f>
        <v>2855.97</v>
      </c>
      <c r="F25" s="83">
        <f t="shared" si="11"/>
        <v>0</v>
      </c>
      <c r="G25" s="83">
        <f t="shared" si="11"/>
        <v>0</v>
      </c>
      <c r="H25" s="110">
        <v>0</v>
      </c>
      <c r="I25" s="83">
        <f>F25+G25</f>
        <v>0</v>
      </c>
    </row>
    <row r="26" spans="1:9" x14ac:dyDescent="0.25">
      <c r="A26" s="151">
        <v>3</v>
      </c>
      <c r="B26" s="152"/>
      <c r="C26" s="153"/>
      <c r="D26" s="26" t="s">
        <v>9</v>
      </c>
      <c r="E26" s="83">
        <f>SUM(E27:E28)</f>
        <v>2855.97</v>
      </c>
      <c r="F26" s="83">
        <f t="shared" ref="F26:G26" si="12">SUM(F27:F28)</f>
        <v>0</v>
      </c>
      <c r="G26" s="83">
        <f t="shared" si="12"/>
        <v>0</v>
      </c>
      <c r="H26" s="110">
        <v>0</v>
      </c>
      <c r="I26" s="83">
        <f t="shared" ref="I26:I28" si="13">F26+G26</f>
        <v>0</v>
      </c>
    </row>
    <row r="27" spans="1:9" x14ac:dyDescent="0.25">
      <c r="A27" s="148">
        <v>31</v>
      </c>
      <c r="B27" s="149"/>
      <c r="C27" s="150"/>
      <c r="D27" s="26" t="s">
        <v>10</v>
      </c>
      <c r="E27" s="83">
        <v>2729.24</v>
      </c>
      <c r="F27" s="84">
        <v>0</v>
      </c>
      <c r="G27" s="83">
        <v>0</v>
      </c>
      <c r="H27" s="110">
        <v>0</v>
      </c>
      <c r="I27" s="83">
        <f t="shared" si="13"/>
        <v>0</v>
      </c>
    </row>
    <row r="28" spans="1:9" x14ac:dyDescent="0.25">
      <c r="A28" s="148">
        <v>32</v>
      </c>
      <c r="B28" s="149"/>
      <c r="C28" s="150"/>
      <c r="D28" s="26" t="s">
        <v>22</v>
      </c>
      <c r="E28" s="83">
        <v>126.73</v>
      </c>
      <c r="F28" s="84">
        <v>0</v>
      </c>
      <c r="G28" s="83">
        <v>0</v>
      </c>
      <c r="H28" s="110">
        <v>0</v>
      </c>
      <c r="I28" s="83">
        <f t="shared" si="13"/>
        <v>0</v>
      </c>
    </row>
    <row r="31" spans="1:9" ht="15.75" x14ac:dyDescent="0.25">
      <c r="A31" s="112" t="s">
        <v>93</v>
      </c>
      <c r="I31" s="102" t="s">
        <v>94</v>
      </c>
    </row>
    <row r="32" spans="1:9" ht="15.75" x14ac:dyDescent="0.25">
      <c r="A32" s="112" t="s">
        <v>100</v>
      </c>
      <c r="I32" s="103" t="s">
        <v>95</v>
      </c>
    </row>
    <row r="33" spans="1:1" ht="15.75" x14ac:dyDescent="0.25">
      <c r="A33" s="112" t="s">
        <v>101</v>
      </c>
    </row>
  </sheetData>
  <mergeCells count="25">
    <mergeCell ref="A25:C25"/>
    <mergeCell ref="A26:C26"/>
    <mergeCell ref="A27:C27"/>
    <mergeCell ref="A28:C28"/>
    <mergeCell ref="A24:C24"/>
    <mergeCell ref="A19:C19"/>
    <mergeCell ref="A20:C20"/>
    <mergeCell ref="A21:C21"/>
    <mergeCell ref="A22:C22"/>
    <mergeCell ref="A23:C23"/>
    <mergeCell ref="A18:C18"/>
    <mergeCell ref="A12:C12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Ured VTA</cp:lastModifiedBy>
  <cp:lastPrinted>2024-12-05T11:28:15Z</cp:lastPrinted>
  <dcterms:created xsi:type="dcterms:W3CDTF">2022-08-12T12:51:27Z</dcterms:created>
  <dcterms:modified xsi:type="dcterms:W3CDTF">2024-12-05T11:40:21Z</dcterms:modified>
</cp:coreProperties>
</file>